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5511\OneDrive - medline.com\TVBL\"/>
    </mc:Choice>
  </mc:AlternateContent>
  <workbookProtection workbookPassword="CA83" lockStructure="1"/>
  <bookViews>
    <workbookView xWindow="0" yWindow="0" windowWidth="17256" windowHeight="7848"/>
  </bookViews>
  <sheets>
    <sheet name="Input" sheetId="11" r:id="rId1"/>
    <sheet name="Printable Line-up" sheetId="12" r:id="rId2"/>
    <sheet name="Graphical" sheetId="13" r:id="rId3"/>
  </sheets>
  <definedNames>
    <definedName name="_xlnm.Print_Area" localSheetId="0">Input!$A$1:$N$46</definedName>
  </definedNames>
  <calcPr calcId="162913"/>
</workbook>
</file>

<file path=xl/calcChain.xml><?xml version="1.0" encoding="utf-8"?>
<calcChain xmlns="http://schemas.openxmlformats.org/spreadsheetml/2006/main">
  <c r="M19" i="11" l="1"/>
  <c r="B18" i="12" s="1"/>
  <c r="I46" i="13" s="1"/>
  <c r="I1" i="13"/>
  <c r="A1" i="13"/>
  <c r="AA19" i="11"/>
  <c r="AA13" i="11"/>
  <c r="AA8" i="11"/>
  <c r="AA9" i="11"/>
  <c r="AA10" i="11"/>
  <c r="AA11" i="11"/>
  <c r="AA12" i="11"/>
  <c r="AA14" i="11"/>
  <c r="AA15" i="11"/>
  <c r="AA16" i="11"/>
  <c r="AA17" i="11"/>
  <c r="AA18" i="11"/>
  <c r="AA20" i="11"/>
  <c r="Z19" i="11"/>
  <c r="Z13" i="11"/>
  <c r="Z8" i="11"/>
  <c r="Z9" i="11"/>
  <c r="Z10" i="11"/>
  <c r="Z11" i="11"/>
  <c r="Z12" i="11"/>
  <c r="Z14" i="11"/>
  <c r="Z15" i="11"/>
  <c r="Z16" i="11"/>
  <c r="Z17" i="11"/>
  <c r="Z18" i="11"/>
  <c r="Z20" i="11"/>
  <c r="Y19" i="11"/>
  <c r="Y13" i="11"/>
  <c r="Y8" i="11"/>
  <c r="Y9" i="11"/>
  <c r="Y10" i="11"/>
  <c r="Y11" i="11"/>
  <c r="Y12" i="11"/>
  <c r="Y14" i="11"/>
  <c r="Y15" i="11"/>
  <c r="Y16" i="11"/>
  <c r="Y17" i="11"/>
  <c r="Y18" i="11"/>
  <c r="Y20" i="11"/>
  <c r="X19" i="11"/>
  <c r="X13" i="11"/>
  <c r="X8" i="11"/>
  <c r="X9" i="11"/>
  <c r="X10" i="11"/>
  <c r="X11" i="11"/>
  <c r="X12" i="11"/>
  <c r="X14" i="11"/>
  <c r="X15" i="11"/>
  <c r="X16" i="11"/>
  <c r="X17" i="11"/>
  <c r="X18" i="11"/>
  <c r="X20" i="11"/>
  <c r="W19" i="11"/>
  <c r="W13" i="11"/>
  <c r="W8" i="11"/>
  <c r="W9" i="11"/>
  <c r="W10" i="11"/>
  <c r="W11" i="11"/>
  <c r="W12" i="11"/>
  <c r="W14" i="11"/>
  <c r="W15" i="11"/>
  <c r="W16" i="11"/>
  <c r="W17" i="11"/>
  <c r="W18" i="11"/>
  <c r="W20" i="11"/>
  <c r="V19" i="11"/>
  <c r="V13" i="11"/>
  <c r="V8" i="11"/>
  <c r="V9" i="11"/>
  <c r="V10" i="11"/>
  <c r="V11" i="11"/>
  <c r="V12" i="11"/>
  <c r="V14" i="11"/>
  <c r="V15" i="11"/>
  <c r="V16" i="11"/>
  <c r="V17" i="11"/>
  <c r="V18" i="11"/>
  <c r="V20" i="11"/>
  <c r="I33" i="11"/>
  <c r="H33" i="11"/>
  <c r="G33" i="11"/>
  <c r="F33" i="11"/>
  <c r="E33" i="11"/>
  <c r="D33" i="11"/>
  <c r="M20" i="11"/>
  <c r="B19" i="12" s="1"/>
  <c r="I47" i="13" s="1"/>
  <c r="M18" i="11"/>
  <c r="B17" i="12" s="1"/>
  <c r="I45" i="13" s="1"/>
  <c r="M17" i="11"/>
  <c r="M16" i="11"/>
  <c r="B15" i="12" s="1"/>
  <c r="I43" i="13" s="1"/>
  <c r="M15" i="11"/>
  <c r="M14" i="11"/>
  <c r="M13" i="11"/>
  <c r="T23" i="11" s="1"/>
  <c r="M12" i="11"/>
  <c r="S23" i="11" s="1"/>
  <c r="M11" i="11"/>
  <c r="R23" i="11" s="1"/>
  <c r="M10" i="11"/>
  <c r="M9" i="11"/>
  <c r="I28" i="11" s="1"/>
  <c r="D18" i="13" s="1"/>
  <c r="M8" i="11"/>
  <c r="O23" i="11" s="1"/>
  <c r="G4" i="12"/>
  <c r="G3" i="12"/>
  <c r="B4" i="12"/>
  <c r="B3" i="12"/>
  <c r="I1" i="12"/>
  <c r="A1" i="12"/>
  <c r="N5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20" i="11"/>
  <c r="C46" i="11"/>
  <c r="I46" i="11"/>
  <c r="H46" i="11"/>
  <c r="G46" i="11"/>
  <c r="F46" i="11"/>
  <c r="E46" i="11"/>
  <c r="D46" i="11"/>
  <c r="C45" i="11"/>
  <c r="E45" i="11" s="1"/>
  <c r="H45" i="11"/>
  <c r="C44" i="11"/>
  <c r="C43" i="11"/>
  <c r="F43" i="11"/>
  <c r="H43" i="11"/>
  <c r="C42" i="11"/>
  <c r="H42" i="11" s="1"/>
  <c r="I42" i="11"/>
  <c r="F42" i="11"/>
  <c r="E42" i="11"/>
  <c r="C41" i="11"/>
  <c r="H41" i="11" s="1"/>
  <c r="F41" i="11"/>
  <c r="C40" i="11"/>
  <c r="I40" i="11" s="1"/>
  <c r="C39" i="11"/>
  <c r="H39" i="11" s="1"/>
  <c r="C38" i="11"/>
  <c r="I38" i="11" s="1"/>
  <c r="C37" i="11"/>
  <c r="E37" i="11" s="1"/>
  <c r="H19" i="12"/>
  <c r="G19" i="12"/>
  <c r="F19" i="12"/>
  <c r="E19" i="12"/>
  <c r="D19" i="12"/>
  <c r="C19" i="12"/>
  <c r="A19" i="12"/>
  <c r="A7" i="12"/>
  <c r="C7" i="12"/>
  <c r="D7" i="12"/>
  <c r="E7" i="12"/>
  <c r="F7" i="12"/>
  <c r="G7" i="12"/>
  <c r="H7" i="12"/>
  <c r="A8" i="12"/>
  <c r="C8" i="12"/>
  <c r="D8" i="12"/>
  <c r="E8" i="12"/>
  <c r="F8" i="12"/>
  <c r="G8" i="12"/>
  <c r="H8" i="12"/>
  <c r="A9" i="12"/>
  <c r="C9" i="12"/>
  <c r="D9" i="12"/>
  <c r="E9" i="12"/>
  <c r="F9" i="12"/>
  <c r="G9" i="12"/>
  <c r="H9" i="12"/>
  <c r="A10" i="12"/>
  <c r="C10" i="12"/>
  <c r="D10" i="12"/>
  <c r="E10" i="12"/>
  <c r="F10" i="12"/>
  <c r="G10" i="12"/>
  <c r="H10" i="12"/>
  <c r="A11" i="12"/>
  <c r="C11" i="12"/>
  <c r="D11" i="12"/>
  <c r="E11" i="12"/>
  <c r="F11" i="12"/>
  <c r="G11" i="12"/>
  <c r="H11" i="12"/>
  <c r="A12" i="12"/>
  <c r="C12" i="12"/>
  <c r="D12" i="12"/>
  <c r="E12" i="12"/>
  <c r="F12" i="12"/>
  <c r="G12" i="12"/>
  <c r="H12" i="12"/>
  <c r="A13" i="12"/>
  <c r="C13" i="12"/>
  <c r="D13" i="12"/>
  <c r="E13" i="12"/>
  <c r="F13" i="12"/>
  <c r="G13" i="12"/>
  <c r="H13" i="12"/>
  <c r="A14" i="12"/>
  <c r="C14" i="12"/>
  <c r="D14" i="12"/>
  <c r="E14" i="12"/>
  <c r="F14" i="12"/>
  <c r="G14" i="12"/>
  <c r="H14" i="12"/>
  <c r="A15" i="12"/>
  <c r="C15" i="12"/>
  <c r="D15" i="12"/>
  <c r="E15" i="12"/>
  <c r="F15" i="12"/>
  <c r="G15" i="12"/>
  <c r="H15" i="12"/>
  <c r="A16" i="12"/>
  <c r="C16" i="12"/>
  <c r="D16" i="12"/>
  <c r="E16" i="12"/>
  <c r="F16" i="12"/>
  <c r="G16" i="12"/>
  <c r="H16" i="12"/>
  <c r="A17" i="12"/>
  <c r="C17" i="12"/>
  <c r="D17" i="12"/>
  <c r="E17" i="12"/>
  <c r="F17" i="12"/>
  <c r="G17" i="12"/>
  <c r="H17" i="12"/>
  <c r="A18" i="12"/>
  <c r="C18" i="12"/>
  <c r="D18" i="12"/>
  <c r="E18" i="12"/>
  <c r="F18" i="12"/>
  <c r="G18" i="12"/>
  <c r="H18" i="12"/>
  <c r="I43" i="11"/>
  <c r="F45" i="11"/>
  <c r="D41" i="11"/>
  <c r="I41" i="11"/>
  <c r="G41" i="11"/>
  <c r="E41" i="11"/>
  <c r="E43" i="11"/>
  <c r="H38" i="11"/>
  <c r="G42" i="11"/>
  <c r="D43" i="11"/>
  <c r="D44" i="11"/>
  <c r="G38" i="11"/>
  <c r="G44" i="11"/>
  <c r="G43" i="11"/>
  <c r="E38" i="11"/>
  <c r="D42" i="11"/>
  <c r="J20" i="11"/>
  <c r="P20" i="11"/>
  <c r="O20" i="11"/>
  <c r="K20" i="11"/>
  <c r="T20" i="11"/>
  <c r="R20" i="11"/>
  <c r="S20" i="11"/>
  <c r="Q20" i="11"/>
  <c r="F24" i="11"/>
  <c r="C37" i="13" s="1"/>
  <c r="I29" i="11"/>
  <c r="B29" i="13" s="1"/>
  <c r="F30" i="11"/>
  <c r="B8" i="13" s="1"/>
  <c r="Y23" i="11"/>
  <c r="B12" i="12"/>
  <c r="I40" i="13" s="1"/>
  <c r="Z23" i="11"/>
  <c r="D31" i="11"/>
  <c r="F4" i="13" s="1"/>
  <c r="H31" i="11"/>
  <c r="F8" i="13" s="1"/>
  <c r="D27" i="11"/>
  <c r="H13" i="13" s="1"/>
  <c r="D28" i="11"/>
  <c r="D13" i="13" s="1"/>
  <c r="E30" i="11"/>
  <c r="B7" i="13" s="1"/>
  <c r="G24" i="11"/>
  <c r="C38" i="13" s="1"/>
  <c r="X23" i="11"/>
  <c r="G26" i="11"/>
  <c r="J27" i="13" s="1"/>
  <c r="H29" i="11"/>
  <c r="B28" i="13" s="1"/>
  <c r="G29" i="11"/>
  <c r="B27" i="13" s="1"/>
  <c r="G30" i="11"/>
  <c r="B9" i="13" s="1"/>
  <c r="B16" i="12"/>
  <c r="I44" i="13" s="1"/>
  <c r="B13" i="12"/>
  <c r="I41" i="13" s="1"/>
  <c r="B9" i="12"/>
  <c r="I37" i="13" s="1"/>
  <c r="F29" i="11"/>
  <c r="B26" i="13" s="1"/>
  <c r="Q23" i="11"/>
  <c r="D30" i="11" l="1"/>
  <c r="B6" i="13" s="1"/>
  <c r="H25" i="11"/>
  <c r="F45" i="13" s="1"/>
  <c r="D26" i="11"/>
  <c r="J24" i="13" s="1"/>
  <c r="H30" i="11"/>
  <c r="B10" i="13" s="1"/>
  <c r="F27" i="11"/>
  <c r="H15" i="13" s="1"/>
  <c r="I31" i="11"/>
  <c r="F9" i="13" s="1"/>
  <c r="H32" i="11"/>
  <c r="J10" i="13" s="1"/>
  <c r="G28" i="11"/>
  <c r="D16" i="13" s="1"/>
  <c r="E25" i="11"/>
  <c r="F42" i="13" s="1"/>
  <c r="G45" i="11"/>
  <c r="F28" i="11"/>
  <c r="D15" i="13" s="1"/>
  <c r="B7" i="12"/>
  <c r="I35" i="13" s="1"/>
  <c r="I45" i="11"/>
  <c r="G37" i="11"/>
  <c r="F40" i="11"/>
  <c r="W23" i="11"/>
  <c r="W33" i="11" s="1"/>
  <c r="AA23" i="11"/>
  <c r="AA33" i="11" s="1"/>
  <c r="E39" i="11"/>
  <c r="E40" i="11"/>
  <c r="D37" i="11"/>
  <c r="D45" i="11"/>
  <c r="F38" i="11"/>
  <c r="G40" i="11"/>
  <c r="F39" i="11"/>
  <c r="H40" i="11"/>
  <c r="D32" i="11"/>
  <c r="J6" i="13" s="1"/>
  <c r="I30" i="11"/>
  <c r="B11" i="13" s="1"/>
  <c r="G27" i="11"/>
  <c r="H16" i="13" s="1"/>
  <c r="E29" i="11"/>
  <c r="B25" i="13" s="1"/>
  <c r="E28" i="11"/>
  <c r="D14" i="13" s="1"/>
  <c r="I24" i="11"/>
  <c r="C40" i="13" s="1"/>
  <c r="B10" i="12"/>
  <c r="I38" i="13" s="1"/>
  <c r="H26" i="11"/>
  <c r="J28" i="13" s="1"/>
  <c r="Z33" i="11"/>
  <c r="B14" i="12"/>
  <c r="I42" i="13" s="1"/>
  <c r="G32" i="11"/>
  <c r="J9" i="13" s="1"/>
  <c r="H28" i="11"/>
  <c r="D17" i="13" s="1"/>
  <c r="E26" i="11"/>
  <c r="J25" i="13" s="1"/>
  <c r="V23" i="11"/>
  <c r="V33" i="11" s="1"/>
  <c r="I26" i="11"/>
  <c r="J29" i="13" s="1"/>
  <c r="V5" i="11"/>
  <c r="O13" i="11" s="1"/>
  <c r="Y5" i="11"/>
  <c r="R17" i="11" s="1"/>
  <c r="X5" i="11"/>
  <c r="Q16" i="11" s="1"/>
  <c r="W5" i="11"/>
  <c r="P14" i="11" s="1"/>
  <c r="Z5" i="11"/>
  <c r="S14" i="11" s="1"/>
  <c r="AA5" i="11"/>
  <c r="T12" i="11" s="1"/>
  <c r="H27" i="11"/>
  <c r="H17" i="13" s="1"/>
  <c r="E27" i="11"/>
  <c r="H14" i="13" s="1"/>
  <c r="I32" i="11"/>
  <c r="J11" i="13" s="1"/>
  <c r="G31" i="11"/>
  <c r="F7" i="13" s="1"/>
  <c r="F26" i="11"/>
  <c r="J26" i="13" s="1"/>
  <c r="U23" i="11"/>
  <c r="E31" i="11"/>
  <c r="D24" i="11"/>
  <c r="I27" i="11"/>
  <c r="H18" i="13" s="1"/>
  <c r="B11" i="12"/>
  <c r="I39" i="13" s="1"/>
  <c r="D29" i="11"/>
  <c r="B24" i="13" s="1"/>
  <c r="E32" i="11"/>
  <c r="J7" i="13" s="1"/>
  <c r="F25" i="11"/>
  <c r="F43" i="13" s="1"/>
  <c r="U33" i="11"/>
  <c r="S33" i="11"/>
  <c r="Y33" i="11"/>
  <c r="O33" i="11"/>
  <c r="R33" i="11"/>
  <c r="T33" i="11"/>
  <c r="Q33" i="11"/>
  <c r="N20" i="11"/>
  <c r="I44" i="11"/>
  <c r="H44" i="11"/>
  <c r="E44" i="11"/>
  <c r="F44" i="11"/>
  <c r="D25" i="11"/>
  <c r="H24" i="11"/>
  <c r="C39" i="13" s="1"/>
  <c r="P23" i="11"/>
  <c r="B8" i="12"/>
  <c r="I36" i="13" s="1"/>
  <c r="I25" i="11"/>
  <c r="F46" i="13" s="1"/>
  <c r="F31" i="11"/>
  <c r="X33" i="11"/>
  <c r="F37" i="11"/>
  <c r="H37" i="11"/>
  <c r="I37" i="11"/>
  <c r="G39" i="11"/>
  <c r="D39" i="11"/>
  <c r="I39" i="11"/>
  <c r="D38" i="11"/>
  <c r="D40" i="11"/>
  <c r="E24" i="11"/>
  <c r="G25" i="11"/>
  <c r="F44" i="13" s="1"/>
  <c r="F32" i="11"/>
  <c r="O19" i="11" l="1"/>
  <c r="O18" i="11"/>
  <c r="S30" i="11"/>
  <c r="R30" i="11"/>
  <c r="U30" i="11"/>
  <c r="O30" i="11"/>
  <c r="W30" i="11"/>
  <c r="V30" i="11"/>
  <c r="Q30" i="11"/>
  <c r="Z30" i="11"/>
  <c r="Y30" i="11"/>
  <c r="X30" i="11"/>
  <c r="T30" i="11"/>
  <c r="AA30" i="11"/>
  <c r="O12" i="11"/>
  <c r="O14" i="11"/>
  <c r="O9" i="11"/>
  <c r="O15" i="11"/>
  <c r="O16" i="11"/>
  <c r="O17" i="11"/>
  <c r="O8" i="11"/>
  <c r="O10" i="11"/>
  <c r="O11" i="11"/>
  <c r="Q8" i="11"/>
  <c r="Q18" i="11"/>
  <c r="AA28" i="11"/>
  <c r="Q28" i="11"/>
  <c r="W28" i="11"/>
  <c r="V28" i="11"/>
  <c r="S28" i="11"/>
  <c r="O28" i="11"/>
  <c r="T28" i="11"/>
  <c r="Y28" i="11"/>
  <c r="U28" i="11"/>
  <c r="Z28" i="11"/>
  <c r="X28" i="11"/>
  <c r="R28" i="11"/>
  <c r="Q10" i="11"/>
  <c r="R13" i="11"/>
  <c r="Q11" i="11"/>
  <c r="Q12" i="11"/>
  <c r="Q14" i="11"/>
  <c r="R9" i="11"/>
  <c r="R11" i="11"/>
  <c r="Q13" i="11"/>
  <c r="R16" i="11"/>
  <c r="R8" i="11"/>
  <c r="R10" i="11"/>
  <c r="Q19" i="11"/>
  <c r="Q15" i="11"/>
  <c r="Q9" i="11"/>
  <c r="Q17" i="11"/>
  <c r="P16" i="11"/>
  <c r="P19" i="11"/>
  <c r="P18" i="11"/>
  <c r="P10" i="11"/>
  <c r="P8" i="11"/>
  <c r="P17" i="11"/>
  <c r="P11" i="11"/>
  <c r="R15" i="11"/>
  <c r="R19" i="11"/>
  <c r="R12" i="11"/>
  <c r="R14" i="11"/>
  <c r="R18" i="11"/>
  <c r="P13" i="11"/>
  <c r="T15" i="11"/>
  <c r="P9" i="11"/>
  <c r="P15" i="11"/>
  <c r="P12" i="11"/>
  <c r="S18" i="11"/>
  <c r="S15" i="11"/>
  <c r="S9" i="11"/>
  <c r="S8" i="11"/>
  <c r="S17" i="11"/>
  <c r="S12" i="11"/>
  <c r="T13" i="11"/>
  <c r="T18" i="11"/>
  <c r="T8" i="11"/>
  <c r="T10" i="11"/>
  <c r="T19" i="11"/>
  <c r="T14" i="11"/>
  <c r="S13" i="11"/>
  <c r="S11" i="11"/>
  <c r="T16" i="11"/>
  <c r="T11" i="11"/>
  <c r="T17" i="11"/>
  <c r="S19" i="11"/>
  <c r="S16" i="11"/>
  <c r="T9" i="11"/>
  <c r="S10" i="11"/>
  <c r="Z29" i="11"/>
  <c r="K19" i="11"/>
  <c r="V27" i="11"/>
  <c r="J19" i="11"/>
  <c r="Q29" i="11"/>
  <c r="AA29" i="11"/>
  <c r="O29" i="11"/>
  <c r="X29" i="11"/>
  <c r="J18" i="11"/>
  <c r="U29" i="11"/>
  <c r="Y29" i="11"/>
  <c r="V29" i="11"/>
  <c r="T29" i="11"/>
  <c r="K17" i="11"/>
  <c r="K18" i="11"/>
  <c r="T26" i="11"/>
  <c r="R29" i="11"/>
  <c r="W29" i="11"/>
  <c r="S29" i="11"/>
  <c r="U27" i="11"/>
  <c r="K16" i="11"/>
  <c r="Y27" i="11"/>
  <c r="X27" i="11"/>
  <c r="J16" i="11"/>
  <c r="J17" i="11"/>
  <c r="W27" i="11"/>
  <c r="Q27" i="11"/>
  <c r="S26" i="11"/>
  <c r="V26" i="11"/>
  <c r="AA27" i="11"/>
  <c r="R27" i="11"/>
  <c r="O26" i="11"/>
  <c r="Q26" i="11"/>
  <c r="O27" i="11"/>
  <c r="T27" i="11"/>
  <c r="S27" i="11"/>
  <c r="Z27" i="11"/>
  <c r="Y26" i="11"/>
  <c r="AA26" i="11"/>
  <c r="Z26" i="11"/>
  <c r="C35" i="13"/>
  <c r="J15" i="11"/>
  <c r="U26" i="11"/>
  <c r="W26" i="11"/>
  <c r="X26" i="11"/>
  <c r="K14" i="11"/>
  <c r="J14" i="11"/>
  <c r="R26" i="11"/>
  <c r="K15" i="11"/>
  <c r="F5" i="13"/>
  <c r="K12" i="11"/>
  <c r="J12" i="11"/>
  <c r="J13" i="11"/>
  <c r="K13" i="11"/>
  <c r="K11" i="11"/>
  <c r="J10" i="11"/>
  <c r="J11" i="11"/>
  <c r="K8" i="11"/>
  <c r="K10" i="11"/>
  <c r="V31" i="11"/>
  <c r="Z31" i="11"/>
  <c r="AA31" i="11"/>
  <c r="X31" i="11"/>
  <c r="J9" i="11"/>
  <c r="K9" i="11"/>
  <c r="Q24" i="11"/>
  <c r="J8" i="11"/>
  <c r="Z24" i="11"/>
  <c r="S31" i="11"/>
  <c r="J8" i="13"/>
  <c r="AA32" i="11"/>
  <c r="U32" i="11"/>
  <c r="Y32" i="11"/>
  <c r="Z32" i="11"/>
  <c r="O32" i="11"/>
  <c r="Q32" i="11"/>
  <c r="F6" i="13"/>
  <c r="O31" i="11"/>
  <c r="Q31" i="11"/>
  <c r="U31" i="11"/>
  <c r="T32" i="11"/>
  <c r="R31" i="11"/>
  <c r="W32" i="11"/>
  <c r="S25" i="11"/>
  <c r="W25" i="11"/>
  <c r="Z25" i="11"/>
  <c r="U25" i="11"/>
  <c r="T25" i="11"/>
  <c r="F41" i="13"/>
  <c r="R25" i="11"/>
  <c r="AA25" i="11"/>
  <c r="Y25" i="11"/>
  <c r="W31" i="11"/>
  <c r="Q25" i="11"/>
  <c r="O25" i="11"/>
  <c r="W24" i="11"/>
  <c r="Y24" i="11"/>
  <c r="C36" i="13"/>
  <c r="T24" i="11"/>
  <c r="AA24" i="11"/>
  <c r="S24" i="11"/>
  <c r="R24" i="11"/>
  <c r="U24" i="11"/>
  <c r="X24" i="11"/>
  <c r="S32" i="11"/>
  <c r="V25" i="11"/>
  <c r="X25" i="11"/>
  <c r="X32" i="11"/>
  <c r="T31" i="11"/>
  <c r="V32" i="11"/>
  <c r="V24" i="11"/>
  <c r="P31" i="11"/>
  <c r="P28" i="11"/>
  <c r="P25" i="11"/>
  <c r="P26" i="11"/>
  <c r="P24" i="11"/>
  <c r="P33" i="11"/>
  <c r="K33" i="11" s="1"/>
  <c r="P27" i="11"/>
  <c r="P29" i="11"/>
  <c r="P32" i="11"/>
  <c r="P30" i="11"/>
  <c r="R32" i="11"/>
  <c r="O24" i="11"/>
  <c r="Y31" i="11"/>
  <c r="K30" i="11" l="1"/>
  <c r="K28" i="11"/>
  <c r="N16" i="11"/>
  <c r="N17" i="11"/>
  <c r="N14" i="11"/>
  <c r="N18" i="11"/>
  <c r="N15" i="11"/>
  <c r="N19" i="11"/>
  <c r="N13" i="11"/>
  <c r="N9" i="11"/>
  <c r="N12" i="11"/>
  <c r="N8" i="11"/>
  <c r="N10" i="11"/>
  <c r="N11" i="11"/>
  <c r="K29" i="11"/>
  <c r="K27" i="11"/>
  <c r="K26" i="11"/>
  <c r="K24" i="11"/>
  <c r="K31" i="11"/>
  <c r="K32" i="11"/>
  <c r="K25" i="11"/>
</calcChain>
</file>

<file path=xl/sharedStrings.xml><?xml version="1.0" encoding="utf-8"?>
<sst xmlns="http://schemas.openxmlformats.org/spreadsheetml/2006/main" count="102" uniqueCount="83">
  <si>
    <t>Inning</t>
  </si>
  <si>
    <t>Catcher</t>
  </si>
  <si>
    <t>Shortstop</t>
  </si>
  <si>
    <t>Pitcher</t>
  </si>
  <si>
    <t># of Innings</t>
  </si>
  <si>
    <t>2nd Base</t>
  </si>
  <si>
    <t>3rd Base</t>
  </si>
  <si>
    <t>Rt Field</t>
  </si>
  <si>
    <t>Lft Field</t>
  </si>
  <si>
    <t>1st Base</t>
  </si>
  <si>
    <t>Number</t>
  </si>
  <si>
    <t>Order</t>
  </si>
  <si>
    <t>Jersey</t>
  </si>
  <si>
    <t>Position By Inning</t>
  </si>
  <si>
    <t>Infield</t>
  </si>
  <si>
    <t>Outfield</t>
  </si>
  <si>
    <t>Sit</t>
  </si>
  <si>
    <t>P</t>
  </si>
  <si>
    <t>C</t>
  </si>
  <si>
    <t>1B</t>
  </si>
  <si>
    <t>2B</t>
  </si>
  <si>
    <t>SS</t>
  </si>
  <si>
    <t>3B</t>
  </si>
  <si>
    <t>LF</t>
  </si>
  <si>
    <t>RF</t>
  </si>
  <si>
    <t>Name</t>
  </si>
  <si>
    <t>Home:</t>
  </si>
  <si>
    <t>Away:</t>
  </si>
  <si>
    <t xml:space="preserve"> </t>
  </si>
  <si>
    <t>Ctr Field</t>
  </si>
  <si>
    <t>CF</t>
  </si>
  <si>
    <t>Max Sit</t>
  </si>
  <si>
    <t>Minimum</t>
  </si>
  <si>
    <t>PLAYER LINE-UP WORKSHEET</t>
  </si>
  <si>
    <t>Players per Position</t>
  </si>
  <si>
    <t>Players in Field:</t>
  </si>
  <si>
    <t>Abbrev</t>
  </si>
  <si>
    <t>Batting</t>
  </si>
  <si>
    <t>Player Name</t>
  </si>
  <si>
    <t>Game Date:</t>
  </si>
  <si>
    <t>Max Innings</t>
  </si>
  <si>
    <t>@ Position</t>
  </si>
  <si>
    <t/>
  </si>
  <si>
    <t>Balance</t>
  </si>
  <si>
    <t>Highlight Inning:</t>
  </si>
  <si>
    <t>Left Field</t>
  </si>
  <si>
    <t>Right Field</t>
  </si>
  <si>
    <t>Batting Order</t>
  </si>
  <si>
    <t>Instructions</t>
  </si>
  <si>
    <t>Enter Team Name in cell A2</t>
  </si>
  <si>
    <t>Enter Game Date in C4</t>
  </si>
  <si>
    <t>Enter Home and Away Team &amp; Coach Ifo</t>
  </si>
  <si>
    <t>Enter Batting Lineup n top Box</t>
  </si>
  <si>
    <t xml:space="preserve">  Jersey Numbers in Col B</t>
  </si>
  <si>
    <t xml:space="preserve">  Players First and Last Names in Col C</t>
  </si>
  <si>
    <t xml:space="preserve">  Put a space in the jersey number field for</t>
  </si>
  <si>
    <t xml:space="preserve">    unused spots in the batting order and names</t>
  </si>
  <si>
    <t xml:space="preserve">   (do not just delete)</t>
  </si>
  <si>
    <t>Fill out the fielding line-up for each ininng.</t>
  </si>
  <si>
    <t>Modify Fielding positions until errors are corrected</t>
  </si>
  <si>
    <t>Print 3 copies of the Printable Line-up Tab and</t>
  </si>
  <si>
    <t xml:space="preserve">  bring to the game (Umpire, Opposing Coach, Team)</t>
  </si>
  <si>
    <t>Graphical Tab is to view your inning by inning</t>
  </si>
  <si>
    <t xml:space="preserve">  line-up to help "visualize" each inning.</t>
  </si>
  <si>
    <t>Infireld</t>
  </si>
  <si>
    <t>Player is not scheduled the minimum number or</t>
  </si>
  <si>
    <t>innings in the Outfield</t>
  </si>
  <si>
    <t>innings in the Infield</t>
  </si>
  <si>
    <t>Player is scheduled to sit more innings than allowed</t>
  </si>
  <si>
    <t>based on the number of players in the line-up</t>
  </si>
  <si>
    <t xml:space="preserve">Player is sitting twice (or three times) before all </t>
  </si>
  <si>
    <t>players have sat at least once (or twice.)</t>
  </si>
  <si>
    <t>Max Inn</t>
  </si>
  <si>
    <t>At least one player is scheduled to play a position</t>
  </si>
  <si>
    <t>more innings than allowed per game</t>
  </si>
  <si>
    <r>
      <t xml:space="preserve">NOTE:  </t>
    </r>
    <r>
      <rPr>
        <sz val="10"/>
        <rFont val="Franklin Gothic Book"/>
        <family val="2"/>
      </rPr>
      <t>if a player is scheduled to pitch in non consecutive</t>
    </r>
  </si>
  <si>
    <t>innings, there is no error shown.  This any any other rules not</t>
  </si>
  <si>
    <t>specifically aaddressed by this tool. are still valid. Coaches are</t>
  </si>
  <si>
    <t>responsible to ensure their line-ups meet all rules.</t>
  </si>
  <si>
    <r>
      <t xml:space="preserve">Errors (Will appear in </t>
    </r>
    <r>
      <rPr>
        <b/>
        <u/>
        <sz val="10"/>
        <color indexed="10"/>
        <rFont val="Franklin Gothic Book"/>
        <family val="2"/>
      </rPr>
      <t>Red</t>
    </r>
    <r>
      <rPr>
        <b/>
        <u/>
        <sz val="10"/>
        <rFont val="Franklin Gothic Book"/>
        <family val="2"/>
      </rPr>
      <t>)</t>
    </r>
  </si>
  <si>
    <t>If any items to the left are highlighted in red either that position</t>
  </si>
  <si>
    <t>has not been assigned for that inning or has been assigned to</t>
  </si>
  <si>
    <t xml:space="preserve"> more than one player in the same inning.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</si>
</sst>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0"/>
      <name val="Franklin Gothic Book"/>
      <family val="2"/>
    </font>
    <font>
      <sz val="8"/>
      <name val="Arial"/>
      <family val="2"/>
    </font>
    <font>
      <sz val="16"/>
      <name val="Arial"/>
      <family val="2"/>
    </font>
    <font>
      <b/>
      <i/>
      <sz val="16"/>
      <color indexed="16"/>
      <name val="Arial"/>
      <family val="2"/>
    </font>
    <font>
      <sz val="16"/>
      <color indexed="8"/>
      <name val="Arial"/>
      <family val="2"/>
    </font>
    <font>
      <sz val="16"/>
      <name val="Franklin Gothic Book"/>
      <family val="2"/>
    </font>
    <font>
      <sz val="10"/>
      <color indexed="12"/>
      <name val="Franklin Gothic Book"/>
      <family val="2"/>
    </font>
    <font>
      <sz val="10"/>
      <color indexed="12"/>
      <name val="Arial"/>
      <family val="2"/>
    </font>
    <font>
      <b/>
      <sz val="10"/>
      <name val="Franklin Gothic Book"/>
    </font>
    <font>
      <b/>
      <sz val="10"/>
      <color indexed="12"/>
      <name val="Franklin Gothic Book"/>
    </font>
    <font>
      <b/>
      <sz val="10"/>
      <name val="Arial"/>
      <family val="2"/>
    </font>
    <font>
      <b/>
      <sz val="10"/>
      <name val="Franklin Gothic Book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9"/>
      <name val="Tahoma"/>
      <family val="2"/>
    </font>
    <font>
      <b/>
      <u/>
      <sz val="10"/>
      <name val="Franklin Gothic Book"/>
      <family val="2"/>
    </font>
    <font>
      <b/>
      <u/>
      <sz val="10"/>
      <color indexed="10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</fills>
  <borders count="25">
    <border>
      <left/>
      <right/>
      <top/>
      <bottom/>
      <diagonal/>
    </border>
    <border>
      <left style="thin">
        <color indexed="21"/>
      </left>
      <right/>
      <top style="thick">
        <color indexed="21"/>
      </top>
      <bottom style="thin">
        <color indexed="64"/>
      </bottom>
      <diagonal/>
    </border>
    <border>
      <left/>
      <right/>
      <top style="thick">
        <color indexed="21"/>
      </top>
      <bottom style="thin">
        <color indexed="64"/>
      </bottom>
      <diagonal/>
    </border>
    <border>
      <left style="thin">
        <color indexed="21"/>
      </left>
      <right/>
      <top/>
      <bottom/>
      <diagonal/>
    </border>
    <border>
      <left/>
      <right style="thin">
        <color indexed="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21"/>
      </bottom>
      <diagonal/>
    </border>
    <border>
      <left style="thin">
        <color indexed="64"/>
      </left>
      <right style="thin">
        <color indexed="64"/>
      </right>
      <top/>
      <bottom style="thick">
        <color indexed="21"/>
      </bottom>
      <diagonal/>
    </border>
    <border>
      <left/>
      <right style="thin">
        <color indexed="21"/>
      </right>
      <top/>
      <bottom style="thick">
        <color indexed="21"/>
      </bottom>
      <diagonal/>
    </border>
    <border>
      <left style="thin">
        <color indexed="21"/>
      </left>
      <right/>
      <top/>
      <bottom style="thick">
        <color indexed="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1"/>
      </right>
      <top style="thick">
        <color indexed="2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3" xfId="0" applyFont="1" applyFill="1" applyBorder="1" applyAlignment="1"/>
    <xf numFmtId="0" fontId="6" fillId="2" borderId="0" xfId="0" applyFont="1" applyFill="1" applyBorder="1" applyAlignment="1"/>
    <xf numFmtId="0" fontId="7" fillId="0" borderId="0" xfId="0" applyFont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8" fillId="0" borderId="0" xfId="0" applyFont="1" applyProtection="1">
      <protection locked="0"/>
    </xf>
    <xf numFmtId="0" fontId="2" fillId="0" borderId="0" xfId="0" applyFont="1" applyAlignment="1">
      <alignment horizontal="right"/>
    </xf>
    <xf numFmtId="0" fontId="11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</xf>
    <xf numFmtId="0" fontId="10" fillId="0" borderId="11" xfId="0" applyFont="1" applyBorder="1" applyAlignment="1">
      <alignment horizontal="center"/>
    </xf>
    <xf numFmtId="0" fontId="12" fillId="0" borderId="11" xfId="0" applyFont="1" applyBorder="1"/>
    <xf numFmtId="0" fontId="13" fillId="0" borderId="11" xfId="0" applyFont="1" applyBorder="1" applyAlignment="1">
      <alignment horizontal="center"/>
    </xf>
    <xf numFmtId="0" fontId="9" fillId="0" borderId="0" xfId="0" applyFont="1"/>
    <xf numFmtId="0" fontId="9" fillId="0" borderId="0" xfId="0" applyFont="1" applyProtection="1">
      <protection locked="0"/>
    </xf>
    <xf numFmtId="0" fontId="14" fillId="0" borderId="0" xfId="0" applyFont="1" applyAlignment="1">
      <alignment horizontal="right"/>
    </xf>
    <xf numFmtId="14" fontId="9" fillId="0" borderId="0" xfId="0" applyNumberFormat="1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4" fillId="0" borderId="0" xfId="0" applyFont="1" applyProtection="1"/>
    <xf numFmtId="0" fontId="16" fillId="0" borderId="0" xfId="0" applyFont="1" applyProtection="1"/>
    <xf numFmtId="0" fontId="17" fillId="0" borderId="0" xfId="0" applyFont="1" applyProtection="1"/>
    <xf numFmtId="0" fontId="2" fillId="0" borderId="11" xfId="0" applyFont="1" applyBorder="1" applyAlignment="1">
      <alignment horizontal="right"/>
    </xf>
    <xf numFmtId="0" fontId="2" fillId="0" borderId="0" xfId="0" quotePrefix="1" applyFont="1"/>
    <xf numFmtId="0" fontId="10" fillId="0" borderId="11" xfId="0" applyFont="1" applyBorder="1"/>
    <xf numFmtId="0" fontId="10" fillId="0" borderId="11" xfId="0" quotePrefix="1" applyFont="1" applyBorder="1"/>
    <xf numFmtId="0" fontId="2" fillId="0" borderId="11" xfId="0" applyFont="1" applyFill="1" applyBorder="1" applyAlignment="1">
      <alignment horizontal="right"/>
    </xf>
    <xf numFmtId="0" fontId="12" fillId="0" borderId="12" xfId="0" applyFont="1" applyBorder="1"/>
    <xf numFmtId="0" fontId="12" fillId="0" borderId="13" xfId="0" applyFont="1" applyBorder="1"/>
    <xf numFmtId="0" fontId="13" fillId="0" borderId="13" xfId="0" applyFont="1" applyBorder="1"/>
    <xf numFmtId="0" fontId="10" fillId="0" borderId="13" xfId="0" applyFont="1" applyBorder="1" applyAlignment="1">
      <alignment horizontal="center"/>
    </xf>
    <xf numFmtId="0" fontId="12" fillId="0" borderId="14" xfId="0" applyFont="1" applyBorder="1"/>
    <xf numFmtId="0" fontId="2" fillId="0" borderId="0" xfId="0" applyFont="1" applyBorder="1"/>
    <xf numFmtId="0" fontId="13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17" xfId="0" applyFont="1" applyBorder="1" applyAlignment="1" applyProtection="1">
      <alignment horizontal="center"/>
    </xf>
    <xf numFmtId="0" fontId="1" fillId="0" borderId="18" xfId="0" applyFont="1" applyBorder="1" applyAlignment="1">
      <alignment horizontal="center"/>
    </xf>
    <xf numFmtId="0" fontId="9" fillId="0" borderId="19" xfId="0" applyFont="1" applyBorder="1" applyAlignment="1" applyProtection="1">
      <alignment horizontal="center"/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</xf>
    <xf numFmtId="0" fontId="2" fillId="0" borderId="19" xfId="0" applyFont="1" applyBorder="1" applyProtection="1"/>
    <xf numFmtId="0" fontId="2" fillId="0" borderId="20" xfId="0" applyFont="1" applyBorder="1" applyAlignment="1" applyProtection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21" xfId="0" applyFont="1" applyBorder="1"/>
    <xf numFmtId="0" fontId="0" fillId="0" borderId="16" xfId="0" applyBorder="1"/>
    <xf numFmtId="0" fontId="2" fillId="0" borderId="17" xfId="0" applyFont="1" applyBorder="1"/>
    <xf numFmtId="0" fontId="2" fillId="0" borderId="0" xfId="0" applyFont="1" applyBorder="1" applyAlignment="1">
      <alignment horizontal="center"/>
    </xf>
    <xf numFmtId="0" fontId="0" fillId="0" borderId="18" xfId="0" applyBorder="1"/>
    <xf numFmtId="0" fontId="8" fillId="0" borderId="19" xfId="0" applyFont="1" applyBorder="1" applyProtection="1">
      <protection locked="0"/>
    </xf>
    <xf numFmtId="0" fontId="2" fillId="0" borderId="19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0" fillId="0" borderId="12" xfId="0" applyBorder="1"/>
    <xf numFmtId="0" fontId="8" fillId="0" borderId="13" xfId="0" applyFont="1" applyBorder="1" applyProtection="1">
      <protection locked="0"/>
    </xf>
    <xf numFmtId="0" fontId="18" fillId="0" borderId="0" xfId="0" applyFont="1" applyAlignment="1">
      <alignment horizontal="right"/>
    </xf>
    <xf numFmtId="0" fontId="15" fillId="0" borderId="0" xfId="0" applyFont="1" applyAlignment="1" applyProtection="1">
      <alignment horizontal="center"/>
      <protection locked="0"/>
    </xf>
    <xf numFmtId="165" fontId="1" fillId="0" borderId="16" xfId="1" applyNumberFormat="1" applyBorder="1"/>
    <xf numFmtId="0" fontId="0" fillId="0" borderId="17" xfId="0" applyBorder="1"/>
    <xf numFmtId="165" fontId="1" fillId="0" borderId="18" xfId="1" applyNumberFormat="1" applyBorder="1"/>
    <xf numFmtId="0" fontId="0" fillId="0" borderId="20" xfId="0" applyBorder="1"/>
    <xf numFmtId="0" fontId="0" fillId="0" borderId="19" xfId="0" applyBorder="1"/>
    <xf numFmtId="0" fontId="20" fillId="0" borderId="0" xfId="0" applyFont="1"/>
    <xf numFmtId="0" fontId="19" fillId="0" borderId="13" xfId="0" applyFont="1" applyBorder="1"/>
    <xf numFmtId="0" fontId="0" fillId="0" borderId="21" xfId="0" applyBorder="1"/>
    <xf numFmtId="0" fontId="0" fillId="0" borderId="0" xfId="0" applyBorder="1"/>
    <xf numFmtId="0" fontId="11" fillId="0" borderId="0" xfId="0" applyFont="1" applyAlignment="1" applyProtection="1">
      <alignment horizontal="center"/>
    </xf>
    <xf numFmtId="0" fontId="13" fillId="0" borderId="0" xfId="0" applyFont="1"/>
    <xf numFmtId="0" fontId="13" fillId="0" borderId="1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164" fontId="16" fillId="0" borderId="0" xfId="0" applyNumberFormat="1" applyFont="1" applyAlignment="1" applyProtection="1">
      <alignment horizontal="center"/>
    </xf>
    <xf numFmtId="0" fontId="19" fillId="0" borderId="12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1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12">
    <dxf>
      <font>
        <b/>
        <i val="0"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</xdr:colOff>
      <xdr:row>16</xdr:row>
      <xdr:rowOff>129540</xdr:rowOff>
    </xdr:from>
    <xdr:to>
      <xdr:col>8</xdr:col>
      <xdr:colOff>312420</xdr:colOff>
      <xdr:row>38</xdr:row>
      <xdr:rowOff>76200</xdr:rowOff>
    </xdr:to>
    <xdr:pic>
      <xdr:nvPicPr>
        <xdr:cNvPr id="1243" name="aspimg" descr="SI_C0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" y="3032760"/>
          <a:ext cx="3939540" cy="3665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495300</xdr:colOff>
      <xdr:row>27</xdr:row>
      <xdr:rowOff>76200</xdr:rowOff>
    </xdr:from>
    <xdr:to>
      <xdr:col>6</xdr:col>
      <xdr:colOff>381000</xdr:colOff>
      <xdr:row>29</xdr:row>
      <xdr:rowOff>114300</xdr:rowOff>
    </xdr:to>
    <xdr:pic>
      <xdr:nvPicPr>
        <xdr:cNvPr id="1244" name="Picture 2" descr="TVB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838700"/>
          <a:ext cx="1714500" cy="373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16"/>
  <sheetViews>
    <sheetView tabSelected="1" zoomScale="124" workbookViewId="0">
      <selection activeCell="C9" sqref="C9"/>
    </sheetView>
  </sheetViews>
  <sheetFormatPr defaultRowHeight="13.2" x14ac:dyDescent="0.25"/>
  <cols>
    <col min="2" max="2" width="8.5546875" bestFit="1" customWidth="1"/>
    <col min="3" max="3" width="19.44140625" bestFit="1" customWidth="1"/>
    <col min="4" max="9" width="9" bestFit="1" customWidth="1"/>
    <col min="10" max="10" width="10.44140625" bestFit="1" customWidth="1"/>
    <col min="13" max="13" width="0" hidden="1" customWidth="1"/>
    <col min="15" max="27" width="9.109375" hidden="1" customWidth="1"/>
    <col min="29" max="29" width="42.88671875" customWidth="1"/>
  </cols>
  <sheetData>
    <row r="1" spans="1:39" ht="13.8" x14ac:dyDescent="0.3">
      <c r="A1" t="s">
        <v>33</v>
      </c>
      <c r="B1" s="1"/>
      <c r="E1" s="34" t="s">
        <v>26</v>
      </c>
      <c r="F1" s="33"/>
      <c r="G1" s="1"/>
      <c r="H1" s="1"/>
      <c r="I1" s="1"/>
      <c r="J1" s="1"/>
      <c r="L1" s="26" t="s">
        <v>35</v>
      </c>
      <c r="M1" s="27"/>
      <c r="N1" s="89">
        <v>9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3.8" x14ac:dyDescent="0.3">
      <c r="A2" s="36"/>
      <c r="C2" s="1"/>
      <c r="D2" s="1"/>
      <c r="F2" s="33"/>
      <c r="G2" s="1"/>
      <c r="H2" s="1"/>
      <c r="I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3.8" x14ac:dyDescent="0.3">
      <c r="C3" s="1"/>
      <c r="D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13.8" x14ac:dyDescent="0.3">
      <c r="B4" s="34" t="s">
        <v>39</v>
      </c>
      <c r="C4" s="35"/>
      <c r="D4" s="1"/>
      <c r="E4" s="34" t="s">
        <v>27</v>
      </c>
      <c r="F4" s="33"/>
      <c r="G4" s="1"/>
      <c r="H4" s="1"/>
      <c r="I4" s="1"/>
      <c r="J4" t="s">
        <v>32</v>
      </c>
      <c r="K4" s="1" t="s">
        <v>32</v>
      </c>
      <c r="M4" s="1"/>
      <c r="N4" s="2" t="s">
        <v>31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4.4" thickBot="1" x14ac:dyDescent="0.35">
      <c r="B5" s="32"/>
      <c r="C5" s="1"/>
      <c r="D5" s="1"/>
      <c r="F5" s="33"/>
      <c r="G5" s="1"/>
      <c r="H5" s="1"/>
      <c r="I5" s="1"/>
      <c r="J5" s="89">
        <v>2</v>
      </c>
      <c r="K5" s="89">
        <v>1</v>
      </c>
      <c r="M5" s="27"/>
      <c r="N5" s="28">
        <f>COUNTA($C$8:$C$20)-N1</f>
        <v>-9</v>
      </c>
      <c r="U5" s="1"/>
      <c r="V5" s="1">
        <f t="shared" ref="V5:AA5" si="0">MIN(V8:V20)</f>
        <v>1</v>
      </c>
      <c r="W5" s="1">
        <f t="shared" si="0"/>
        <v>2</v>
      </c>
      <c r="X5" s="1">
        <f t="shared" si="0"/>
        <v>3</v>
      </c>
      <c r="Y5" s="1">
        <f t="shared" si="0"/>
        <v>4</v>
      </c>
      <c r="Z5" s="1">
        <f t="shared" si="0"/>
        <v>5</v>
      </c>
      <c r="AA5" s="1">
        <f t="shared" si="0"/>
        <v>6</v>
      </c>
      <c r="AB5" s="91" t="s">
        <v>48</v>
      </c>
      <c r="AC5" s="9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13.8" x14ac:dyDescent="0.3">
      <c r="A6" s="45" t="s">
        <v>37</v>
      </c>
      <c r="B6" s="46" t="s">
        <v>12</v>
      </c>
      <c r="C6" s="47"/>
      <c r="D6" s="93" t="s">
        <v>0</v>
      </c>
      <c r="E6" s="93"/>
      <c r="F6" s="93"/>
      <c r="G6" s="93"/>
      <c r="H6" s="93"/>
      <c r="I6" s="93"/>
      <c r="J6" s="94" t="s">
        <v>4</v>
      </c>
      <c r="K6" s="94"/>
      <c r="L6" s="94"/>
      <c r="M6" s="94"/>
      <c r="N6" s="95"/>
      <c r="U6" s="1"/>
      <c r="V6" s="41" t="s">
        <v>42</v>
      </c>
      <c r="W6" s="1"/>
      <c r="X6" s="1"/>
      <c r="Y6" s="1"/>
      <c r="Z6" s="1"/>
      <c r="AA6" s="1"/>
      <c r="AB6" s="2">
        <v>1</v>
      </c>
      <c r="AC6" s="1" t="s">
        <v>49</v>
      </c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13.8" x14ac:dyDescent="0.3">
      <c r="A7" s="49" t="s">
        <v>11</v>
      </c>
      <c r="B7" s="30" t="s">
        <v>10</v>
      </c>
      <c r="C7" s="31" t="s">
        <v>38</v>
      </c>
      <c r="D7" s="29">
        <v>1</v>
      </c>
      <c r="E7" s="29">
        <v>2</v>
      </c>
      <c r="F7" s="29">
        <v>3</v>
      </c>
      <c r="G7" s="29">
        <v>4</v>
      </c>
      <c r="H7" s="29">
        <v>5</v>
      </c>
      <c r="I7" s="29">
        <v>6</v>
      </c>
      <c r="J7" s="31" t="s">
        <v>14</v>
      </c>
      <c r="K7" s="31" t="s">
        <v>15</v>
      </c>
      <c r="L7" s="31" t="s">
        <v>16</v>
      </c>
      <c r="M7" s="50"/>
      <c r="N7" s="51" t="s">
        <v>43</v>
      </c>
      <c r="O7" s="44">
        <v>1</v>
      </c>
      <c r="P7" s="40">
        <v>2</v>
      </c>
      <c r="Q7" s="40">
        <v>3</v>
      </c>
      <c r="R7" s="40">
        <v>4</v>
      </c>
      <c r="S7" s="40">
        <v>5</v>
      </c>
      <c r="T7" s="40">
        <v>6</v>
      </c>
      <c r="U7" s="1"/>
      <c r="V7" s="44">
        <v>1</v>
      </c>
      <c r="W7" s="40">
        <v>2</v>
      </c>
      <c r="X7" s="40">
        <v>3</v>
      </c>
      <c r="Y7" s="40">
        <v>4</v>
      </c>
      <c r="Z7" s="40">
        <v>5</v>
      </c>
      <c r="AA7" s="40">
        <v>6</v>
      </c>
      <c r="AB7" s="2">
        <v>2</v>
      </c>
      <c r="AC7" s="1" t="s">
        <v>50</v>
      </c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3.8" x14ac:dyDescent="0.3">
      <c r="A8" s="52">
        <v>1</v>
      </c>
      <c r="B8" s="53"/>
      <c r="C8" s="54"/>
      <c r="D8" s="54"/>
      <c r="E8" s="54"/>
      <c r="F8" s="54"/>
      <c r="G8" s="54"/>
      <c r="H8" s="54"/>
      <c r="I8" s="54"/>
      <c r="J8" s="55" t="str">
        <f t="shared" ref="J8:J20" si="1">IF(ISBLANK(C8),"",COUNTIF($D$24:$I$29,M8))</f>
        <v/>
      </c>
      <c r="K8" s="55" t="str">
        <f t="shared" ref="K8:K20" si="2">IF(ISBLANK(C8),"",COUNTIF($D$30:$I$33,M8))</f>
        <v/>
      </c>
      <c r="L8" s="55" t="str">
        <f t="shared" ref="L8:L20" si="3">IF(ISBLANK(C8),"",6-COUNTA(D8:I8))</f>
        <v/>
      </c>
      <c r="M8" s="56" t="str">
        <f t="shared" ref="M8:M20" si="4">IF(ISBLANK(C8),"",IF(ISERR(MID(C8,FIND(" ",C8)+1,25)),C8,MID(C8,FIND(" ",C8)+1,25)))</f>
        <v/>
      </c>
      <c r="N8" s="57" t="str">
        <f>IF(MAX(O8:T8)&gt;0,"ERR","")</f>
        <v/>
      </c>
      <c r="O8">
        <f>IF(ISBLANK($C8),0,IF((V8-V$5)&gt;1,1,0))</f>
        <v>0</v>
      </c>
      <c r="P8">
        <f t="shared" ref="P8:P20" si="5">IF(ISBLANK($C8),0,IF((W8-W$5)&gt;1,1,0))</f>
        <v>0</v>
      </c>
      <c r="Q8">
        <f t="shared" ref="Q8:Q20" si="6">IF(ISBLANK($C8),0,IF((X8-X$5)&gt;1,1,0))</f>
        <v>0</v>
      </c>
      <c r="R8">
        <f t="shared" ref="R8:R20" si="7">IF(ISBLANK($C8),0,IF((Y8-Y$5)&gt;1,1,0))</f>
        <v>0</v>
      </c>
      <c r="S8">
        <f t="shared" ref="S8:S20" si="8">IF(ISBLANK($C8),0,IF((Z8-Z$5)&gt;1,1,0))</f>
        <v>0</v>
      </c>
      <c r="T8">
        <f t="shared" ref="T8:T20" si="9">IF(ISBLANK($C8),0,IF((AA8-AA$5)&gt;1,1,0))</f>
        <v>0</v>
      </c>
      <c r="U8" s="1"/>
      <c r="V8">
        <f>COUNTIF($D8:D8,$V$6)</f>
        <v>1</v>
      </c>
      <c r="W8">
        <f>COUNTIF($D8:E8,$V$6)</f>
        <v>2</v>
      </c>
      <c r="X8">
        <f>COUNTIF($D8:F8,$V$6)</f>
        <v>3</v>
      </c>
      <c r="Y8">
        <f>COUNTIF($D8:G8,$V$6)</f>
        <v>4</v>
      </c>
      <c r="Z8">
        <f>COUNTIF($D8:H8,$V$6)</f>
        <v>5</v>
      </c>
      <c r="AA8">
        <f>COUNTIF($D8:I8,$V$6)</f>
        <v>6</v>
      </c>
      <c r="AB8" s="2">
        <v>3</v>
      </c>
      <c r="AC8" s="1" t="s">
        <v>51</v>
      </c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13.8" x14ac:dyDescent="0.3">
      <c r="A9" s="52">
        <v>2</v>
      </c>
      <c r="B9" s="53"/>
      <c r="C9" s="54"/>
      <c r="D9" s="54"/>
      <c r="E9" s="54"/>
      <c r="F9" s="54"/>
      <c r="G9" s="54"/>
      <c r="H9" s="54"/>
      <c r="I9" s="54"/>
      <c r="J9" s="55" t="str">
        <f t="shared" si="1"/>
        <v/>
      </c>
      <c r="K9" s="55" t="str">
        <f t="shared" si="2"/>
        <v/>
      </c>
      <c r="L9" s="55" t="str">
        <f t="shared" si="3"/>
        <v/>
      </c>
      <c r="M9" s="56" t="str">
        <f t="shared" si="4"/>
        <v/>
      </c>
      <c r="N9" s="57" t="str">
        <f t="shared" ref="N9:N20" si="10">IF(MAX(O9:T9)&gt;0,"ERR","")</f>
        <v/>
      </c>
      <c r="O9">
        <f t="shared" ref="O9:O20" si="11">IF(ISBLANK($C9),0,IF((V9-V$5)&gt;1,1,0))</f>
        <v>0</v>
      </c>
      <c r="P9">
        <f t="shared" si="5"/>
        <v>0</v>
      </c>
      <c r="Q9">
        <f t="shared" si="6"/>
        <v>0</v>
      </c>
      <c r="R9">
        <f t="shared" si="7"/>
        <v>0</v>
      </c>
      <c r="S9">
        <f t="shared" si="8"/>
        <v>0</v>
      </c>
      <c r="T9">
        <f t="shared" si="9"/>
        <v>0</v>
      </c>
      <c r="U9" s="1"/>
      <c r="V9">
        <f>COUNTIF($D9:D9,$V$6)</f>
        <v>1</v>
      </c>
      <c r="W9">
        <f>COUNTIF($D9:E9,$V$6)</f>
        <v>2</v>
      </c>
      <c r="X9">
        <f>COUNTIF($D9:F9,$V$6)</f>
        <v>3</v>
      </c>
      <c r="Y9">
        <f>COUNTIF($D9:G9,$V$6)</f>
        <v>4</v>
      </c>
      <c r="Z9">
        <f>COUNTIF($D9:H9,$V$6)</f>
        <v>5</v>
      </c>
      <c r="AA9">
        <f>COUNTIF($D9:I9,$V$6)</f>
        <v>6</v>
      </c>
      <c r="AB9" s="2">
        <v>4</v>
      </c>
      <c r="AC9" s="1" t="s">
        <v>52</v>
      </c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13.8" x14ac:dyDescent="0.3">
      <c r="A10" s="52">
        <v>3</v>
      </c>
      <c r="B10" s="53"/>
      <c r="C10" s="54"/>
      <c r="D10" s="54"/>
      <c r="E10" s="54"/>
      <c r="F10" s="54"/>
      <c r="G10" s="54"/>
      <c r="H10" s="54"/>
      <c r="I10" s="54"/>
      <c r="J10" s="55" t="str">
        <f t="shared" si="1"/>
        <v/>
      </c>
      <c r="K10" s="55" t="str">
        <f t="shared" si="2"/>
        <v/>
      </c>
      <c r="L10" s="55" t="str">
        <f t="shared" si="3"/>
        <v/>
      </c>
      <c r="M10" s="56" t="str">
        <f t="shared" si="4"/>
        <v/>
      </c>
      <c r="N10" s="57" t="str">
        <f t="shared" si="10"/>
        <v/>
      </c>
      <c r="O10">
        <f t="shared" si="11"/>
        <v>0</v>
      </c>
      <c r="P10">
        <f t="shared" si="5"/>
        <v>0</v>
      </c>
      <c r="Q10">
        <f t="shared" si="6"/>
        <v>0</v>
      </c>
      <c r="R10">
        <f t="shared" si="7"/>
        <v>0</v>
      </c>
      <c r="S10">
        <f t="shared" si="8"/>
        <v>0</v>
      </c>
      <c r="T10">
        <f t="shared" si="9"/>
        <v>0</v>
      </c>
      <c r="U10" s="1"/>
      <c r="V10">
        <f>COUNTIF($D10:D10,$V$6)</f>
        <v>1</v>
      </c>
      <c r="W10">
        <f>COUNTIF($D10:E10,$V$6)</f>
        <v>2</v>
      </c>
      <c r="X10">
        <f>COUNTIF($D10:F10,$V$6)</f>
        <v>3</v>
      </c>
      <c r="Y10">
        <f>COUNTIF($D10:G10,$V$6)</f>
        <v>4</v>
      </c>
      <c r="Z10">
        <f>COUNTIF($D10:H10,$V$6)</f>
        <v>5</v>
      </c>
      <c r="AA10">
        <f>COUNTIF($D10:I10,$V$6)</f>
        <v>6</v>
      </c>
      <c r="AB10" s="2"/>
      <c r="AC10" s="1" t="s">
        <v>53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13.8" x14ac:dyDescent="0.3">
      <c r="A11" s="52">
        <v>4</v>
      </c>
      <c r="B11" s="53"/>
      <c r="C11" s="54"/>
      <c r="D11" s="54"/>
      <c r="E11" s="54"/>
      <c r="F11" s="54"/>
      <c r="G11" s="54"/>
      <c r="H11" s="54"/>
      <c r="I11" s="54"/>
      <c r="J11" s="55" t="str">
        <f t="shared" si="1"/>
        <v/>
      </c>
      <c r="K11" s="55" t="str">
        <f t="shared" si="2"/>
        <v/>
      </c>
      <c r="L11" s="55" t="str">
        <f t="shared" si="3"/>
        <v/>
      </c>
      <c r="M11" s="56" t="str">
        <f t="shared" si="4"/>
        <v/>
      </c>
      <c r="N11" s="57" t="str">
        <f t="shared" si="10"/>
        <v/>
      </c>
      <c r="O11">
        <f t="shared" si="11"/>
        <v>0</v>
      </c>
      <c r="P11">
        <f t="shared" si="5"/>
        <v>0</v>
      </c>
      <c r="Q11">
        <f t="shared" si="6"/>
        <v>0</v>
      </c>
      <c r="R11">
        <f t="shared" si="7"/>
        <v>0</v>
      </c>
      <c r="S11">
        <f t="shared" si="8"/>
        <v>0</v>
      </c>
      <c r="T11">
        <f t="shared" si="9"/>
        <v>0</v>
      </c>
      <c r="U11" s="1"/>
      <c r="V11">
        <f>COUNTIF($D11:D11,$V$6)</f>
        <v>1</v>
      </c>
      <c r="W11">
        <f>COUNTIF($D11:E11,$V$6)</f>
        <v>2</v>
      </c>
      <c r="X11">
        <f>COUNTIF($D11:F11,$V$6)</f>
        <v>3</v>
      </c>
      <c r="Y11">
        <f>COUNTIF($D11:G11,$V$6)</f>
        <v>4</v>
      </c>
      <c r="Z11">
        <f>COUNTIF($D11:H11,$V$6)</f>
        <v>5</v>
      </c>
      <c r="AA11">
        <f>COUNTIF($D11:I11,$V$6)</f>
        <v>6</v>
      </c>
      <c r="AB11" s="2"/>
      <c r="AC11" s="1" t="s">
        <v>54</v>
      </c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13.8" x14ac:dyDescent="0.3">
      <c r="A12" s="52">
        <v>5</v>
      </c>
      <c r="B12" s="53"/>
      <c r="C12" s="54"/>
      <c r="D12" s="54"/>
      <c r="E12" s="54"/>
      <c r="F12" s="54"/>
      <c r="G12" s="54"/>
      <c r="H12" s="54"/>
      <c r="I12" s="54"/>
      <c r="J12" s="55" t="str">
        <f t="shared" si="1"/>
        <v/>
      </c>
      <c r="K12" s="55" t="str">
        <f t="shared" si="2"/>
        <v/>
      </c>
      <c r="L12" s="55" t="str">
        <f t="shared" si="3"/>
        <v/>
      </c>
      <c r="M12" s="56" t="str">
        <f t="shared" si="4"/>
        <v/>
      </c>
      <c r="N12" s="57" t="str">
        <f t="shared" si="10"/>
        <v/>
      </c>
      <c r="O12">
        <f t="shared" si="11"/>
        <v>0</v>
      </c>
      <c r="P12">
        <f t="shared" si="5"/>
        <v>0</v>
      </c>
      <c r="Q12">
        <f t="shared" si="6"/>
        <v>0</v>
      </c>
      <c r="R12">
        <f t="shared" si="7"/>
        <v>0</v>
      </c>
      <c r="S12">
        <f t="shared" si="8"/>
        <v>0</v>
      </c>
      <c r="T12">
        <f t="shared" si="9"/>
        <v>0</v>
      </c>
      <c r="U12" s="1"/>
      <c r="V12">
        <f>COUNTIF($D12:D12,$V$6)</f>
        <v>1</v>
      </c>
      <c r="W12">
        <f>COUNTIF($D12:E12,$V$6)</f>
        <v>2</v>
      </c>
      <c r="X12">
        <f>COUNTIF($D12:F12,$V$6)</f>
        <v>3</v>
      </c>
      <c r="Y12">
        <f>COUNTIF($D12:G12,$V$6)</f>
        <v>4</v>
      </c>
      <c r="Z12">
        <f>COUNTIF($D12:H12,$V$6)</f>
        <v>5</v>
      </c>
      <c r="AA12">
        <f>COUNTIF($D12:I12,$V$6)</f>
        <v>6</v>
      </c>
      <c r="AB12" s="2"/>
      <c r="AC12" s="1" t="s">
        <v>55</v>
      </c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ht="13.8" x14ac:dyDescent="0.3">
      <c r="A13" s="52">
        <v>6</v>
      </c>
      <c r="B13" s="53"/>
      <c r="C13" s="54"/>
      <c r="D13" s="54"/>
      <c r="E13" s="54"/>
      <c r="F13" s="54"/>
      <c r="G13" s="54"/>
      <c r="H13" s="54"/>
      <c r="I13" s="54"/>
      <c r="J13" s="55" t="str">
        <f t="shared" si="1"/>
        <v/>
      </c>
      <c r="K13" s="55" t="str">
        <f t="shared" si="2"/>
        <v/>
      </c>
      <c r="L13" s="55" t="str">
        <f t="shared" si="3"/>
        <v/>
      </c>
      <c r="M13" s="56" t="str">
        <f t="shared" si="4"/>
        <v/>
      </c>
      <c r="N13" s="57" t="str">
        <f t="shared" si="10"/>
        <v/>
      </c>
      <c r="O13">
        <f t="shared" si="11"/>
        <v>0</v>
      </c>
      <c r="P13">
        <f t="shared" si="5"/>
        <v>0</v>
      </c>
      <c r="Q13">
        <f t="shared" si="6"/>
        <v>0</v>
      </c>
      <c r="R13">
        <f t="shared" si="7"/>
        <v>0</v>
      </c>
      <c r="S13">
        <f t="shared" si="8"/>
        <v>0</v>
      </c>
      <c r="T13">
        <f t="shared" si="9"/>
        <v>0</v>
      </c>
      <c r="U13" s="1"/>
      <c r="V13">
        <f>COUNTIF($D13:D13,$V$6)</f>
        <v>1</v>
      </c>
      <c r="W13">
        <f>COUNTIF($D13:E13,$V$6)</f>
        <v>2</v>
      </c>
      <c r="X13">
        <f>COUNTIF($D13:F13,$V$6)</f>
        <v>3</v>
      </c>
      <c r="Y13">
        <f>COUNTIF($D13:G13,$V$6)</f>
        <v>4</v>
      </c>
      <c r="Z13">
        <f>COUNTIF($D13:H13,$V$6)</f>
        <v>5</v>
      </c>
      <c r="AA13">
        <f>COUNTIF($D13:I13,$V$6)</f>
        <v>6</v>
      </c>
      <c r="AB13" s="2"/>
      <c r="AC13" s="1" t="s">
        <v>56</v>
      </c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13.8" x14ac:dyDescent="0.3">
      <c r="A14" s="52">
        <v>7</v>
      </c>
      <c r="B14" s="53"/>
      <c r="C14" s="54"/>
      <c r="D14" s="54"/>
      <c r="E14" s="54"/>
      <c r="F14" s="54"/>
      <c r="G14" s="54"/>
      <c r="H14" s="54"/>
      <c r="I14" s="54"/>
      <c r="J14" s="55" t="str">
        <f t="shared" si="1"/>
        <v/>
      </c>
      <c r="K14" s="55" t="str">
        <f t="shared" si="2"/>
        <v/>
      </c>
      <c r="L14" s="55" t="str">
        <f t="shared" si="3"/>
        <v/>
      </c>
      <c r="M14" s="56" t="str">
        <f t="shared" si="4"/>
        <v/>
      </c>
      <c r="N14" s="57" t="str">
        <f t="shared" si="10"/>
        <v/>
      </c>
      <c r="O14">
        <f t="shared" si="11"/>
        <v>0</v>
      </c>
      <c r="P14">
        <f t="shared" si="5"/>
        <v>0</v>
      </c>
      <c r="Q14">
        <f t="shared" si="6"/>
        <v>0</v>
      </c>
      <c r="R14">
        <f t="shared" si="7"/>
        <v>0</v>
      </c>
      <c r="S14">
        <f t="shared" si="8"/>
        <v>0</v>
      </c>
      <c r="T14">
        <f t="shared" si="9"/>
        <v>0</v>
      </c>
      <c r="U14" s="1"/>
      <c r="V14">
        <f>COUNTIF($D14:D14,$V$6)</f>
        <v>1</v>
      </c>
      <c r="W14">
        <f>COUNTIF($D14:E14,$V$6)</f>
        <v>2</v>
      </c>
      <c r="X14">
        <f>COUNTIF($D14:F14,$V$6)</f>
        <v>3</v>
      </c>
      <c r="Y14">
        <f>COUNTIF($D14:G14,$V$6)</f>
        <v>4</v>
      </c>
      <c r="Z14">
        <f>COUNTIF($D14:H14,$V$6)</f>
        <v>5</v>
      </c>
      <c r="AA14">
        <f>COUNTIF($D14:I14,$V$6)</f>
        <v>6</v>
      </c>
      <c r="AB14" s="2"/>
      <c r="AC14" s="1" t="s">
        <v>57</v>
      </c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ht="13.8" x14ac:dyDescent="0.3">
      <c r="A15" s="52">
        <v>8</v>
      </c>
      <c r="B15" s="53"/>
      <c r="C15" s="54"/>
      <c r="D15" s="54"/>
      <c r="E15" s="54"/>
      <c r="F15" s="54"/>
      <c r="G15" s="54"/>
      <c r="H15" s="54"/>
      <c r="I15" s="54"/>
      <c r="J15" s="55" t="str">
        <f t="shared" si="1"/>
        <v/>
      </c>
      <c r="K15" s="55" t="str">
        <f t="shared" si="2"/>
        <v/>
      </c>
      <c r="L15" s="55" t="str">
        <f t="shared" si="3"/>
        <v/>
      </c>
      <c r="M15" s="56" t="str">
        <f t="shared" si="4"/>
        <v/>
      </c>
      <c r="N15" s="57" t="str">
        <f t="shared" si="10"/>
        <v/>
      </c>
      <c r="O15">
        <f t="shared" si="11"/>
        <v>0</v>
      </c>
      <c r="P15">
        <f t="shared" si="5"/>
        <v>0</v>
      </c>
      <c r="Q15">
        <f t="shared" si="6"/>
        <v>0</v>
      </c>
      <c r="R15">
        <f t="shared" si="7"/>
        <v>0</v>
      </c>
      <c r="S15">
        <f t="shared" si="8"/>
        <v>0</v>
      </c>
      <c r="T15">
        <f t="shared" si="9"/>
        <v>0</v>
      </c>
      <c r="U15" s="1"/>
      <c r="V15">
        <f>COUNTIF($D15:D15,$V$6)</f>
        <v>1</v>
      </c>
      <c r="W15">
        <f>COUNTIF($D15:E15,$V$6)</f>
        <v>2</v>
      </c>
      <c r="X15">
        <f>COUNTIF($D15:F15,$V$6)</f>
        <v>3</v>
      </c>
      <c r="Y15">
        <f>COUNTIF($D15:G15,$V$6)</f>
        <v>4</v>
      </c>
      <c r="Z15">
        <f>COUNTIF($D15:H15,$V$6)</f>
        <v>5</v>
      </c>
      <c r="AA15">
        <f>COUNTIF($D15:I15,$V$6)</f>
        <v>6</v>
      </c>
      <c r="AB15" s="2">
        <v>5</v>
      </c>
      <c r="AC15" s="1" t="s">
        <v>58</v>
      </c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13.8" x14ac:dyDescent="0.3">
      <c r="A16" s="52">
        <v>9</v>
      </c>
      <c r="B16" s="53"/>
      <c r="C16" s="54"/>
      <c r="D16" s="54"/>
      <c r="E16" s="54"/>
      <c r="F16" s="54"/>
      <c r="G16" s="54"/>
      <c r="H16" s="54"/>
      <c r="I16" s="54"/>
      <c r="J16" s="55" t="str">
        <f t="shared" si="1"/>
        <v/>
      </c>
      <c r="K16" s="55" t="str">
        <f t="shared" si="2"/>
        <v/>
      </c>
      <c r="L16" s="55" t="str">
        <f t="shared" si="3"/>
        <v/>
      </c>
      <c r="M16" s="56" t="str">
        <f t="shared" si="4"/>
        <v/>
      </c>
      <c r="N16" s="57" t="str">
        <f t="shared" si="10"/>
        <v/>
      </c>
      <c r="O16">
        <f t="shared" si="11"/>
        <v>0</v>
      </c>
      <c r="P16">
        <f t="shared" si="5"/>
        <v>0</v>
      </c>
      <c r="Q16">
        <f t="shared" si="6"/>
        <v>0</v>
      </c>
      <c r="R16">
        <f t="shared" si="7"/>
        <v>0</v>
      </c>
      <c r="S16">
        <f t="shared" si="8"/>
        <v>0</v>
      </c>
      <c r="T16">
        <f t="shared" si="9"/>
        <v>0</v>
      </c>
      <c r="U16" s="1"/>
      <c r="V16">
        <f>COUNTIF($D16:D16,$V$6)</f>
        <v>1</v>
      </c>
      <c r="W16">
        <f>COUNTIF($D16:E16,$V$6)</f>
        <v>2</v>
      </c>
      <c r="X16">
        <f>COUNTIF($D16:F16,$V$6)</f>
        <v>3</v>
      </c>
      <c r="Y16">
        <f>COUNTIF($D16:G16,$V$6)</f>
        <v>4</v>
      </c>
      <c r="Z16">
        <f>COUNTIF($D16:H16,$V$6)</f>
        <v>5</v>
      </c>
      <c r="AA16">
        <f>COUNTIF($D16:I16,$V$6)</f>
        <v>6</v>
      </c>
      <c r="AB16" s="2">
        <v>6</v>
      </c>
      <c r="AC16" s="1" t="s">
        <v>59</v>
      </c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13.8" x14ac:dyDescent="0.3">
      <c r="A17" s="52">
        <v>10</v>
      </c>
      <c r="B17" s="53"/>
      <c r="C17" s="54"/>
      <c r="D17" s="54"/>
      <c r="E17" s="54"/>
      <c r="F17" s="54"/>
      <c r="G17" s="54"/>
      <c r="H17" s="54"/>
      <c r="I17" s="54"/>
      <c r="J17" s="55" t="str">
        <f t="shared" si="1"/>
        <v/>
      </c>
      <c r="K17" s="55" t="str">
        <f t="shared" si="2"/>
        <v/>
      </c>
      <c r="L17" s="55" t="str">
        <f t="shared" si="3"/>
        <v/>
      </c>
      <c r="M17" s="56" t="str">
        <f t="shared" si="4"/>
        <v/>
      </c>
      <c r="N17" s="57" t="str">
        <f t="shared" si="10"/>
        <v/>
      </c>
      <c r="O17">
        <f t="shared" si="11"/>
        <v>0</v>
      </c>
      <c r="P17">
        <f t="shared" si="5"/>
        <v>0</v>
      </c>
      <c r="Q17">
        <f t="shared" si="6"/>
        <v>0</v>
      </c>
      <c r="R17">
        <f t="shared" si="7"/>
        <v>0</v>
      </c>
      <c r="S17">
        <f t="shared" si="8"/>
        <v>0</v>
      </c>
      <c r="T17">
        <f t="shared" si="9"/>
        <v>0</v>
      </c>
      <c r="U17" s="1"/>
      <c r="V17">
        <f>COUNTIF($D17:D17,$V$6)</f>
        <v>1</v>
      </c>
      <c r="W17">
        <f>COUNTIF($D17:E17,$V$6)</f>
        <v>2</v>
      </c>
      <c r="X17">
        <f>COUNTIF($D17:F17,$V$6)</f>
        <v>3</v>
      </c>
      <c r="Y17">
        <f>COUNTIF($D17:G17,$V$6)</f>
        <v>4</v>
      </c>
      <c r="Z17">
        <f>COUNTIF($D17:H17,$V$6)</f>
        <v>5</v>
      </c>
      <c r="AA17">
        <f>COUNTIF($D17:I17,$V$6)</f>
        <v>6</v>
      </c>
      <c r="AB17" s="2">
        <v>7</v>
      </c>
      <c r="AC17" s="1" t="s">
        <v>60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13.8" x14ac:dyDescent="0.3">
      <c r="A18" s="52">
        <v>11</v>
      </c>
      <c r="B18" s="53"/>
      <c r="C18" s="54"/>
      <c r="D18" s="54"/>
      <c r="E18" s="54"/>
      <c r="F18" s="54"/>
      <c r="G18" s="54"/>
      <c r="H18" s="54"/>
      <c r="I18" s="54"/>
      <c r="J18" s="55" t="str">
        <f t="shared" si="1"/>
        <v/>
      </c>
      <c r="K18" s="55" t="str">
        <f t="shared" si="2"/>
        <v/>
      </c>
      <c r="L18" s="55" t="str">
        <f t="shared" si="3"/>
        <v/>
      </c>
      <c r="M18" s="56" t="str">
        <f t="shared" si="4"/>
        <v/>
      </c>
      <c r="N18" s="57" t="str">
        <f t="shared" si="10"/>
        <v/>
      </c>
      <c r="O18">
        <f t="shared" si="11"/>
        <v>0</v>
      </c>
      <c r="P18">
        <f t="shared" si="5"/>
        <v>0</v>
      </c>
      <c r="Q18">
        <f t="shared" si="6"/>
        <v>0</v>
      </c>
      <c r="R18">
        <f t="shared" si="7"/>
        <v>0</v>
      </c>
      <c r="S18">
        <f t="shared" si="8"/>
        <v>0</v>
      </c>
      <c r="T18">
        <f t="shared" si="9"/>
        <v>0</v>
      </c>
      <c r="U18" s="1"/>
      <c r="V18">
        <f>COUNTIF($D18:D18,$V$6)</f>
        <v>1</v>
      </c>
      <c r="W18">
        <f>COUNTIF($D18:E18,$V$6)</f>
        <v>2</v>
      </c>
      <c r="X18">
        <f>COUNTIF($D18:F18,$V$6)</f>
        <v>3</v>
      </c>
      <c r="Y18">
        <f>COUNTIF($D18:G18,$V$6)</f>
        <v>4</v>
      </c>
      <c r="Z18">
        <f>COUNTIF($D18:H18,$V$6)</f>
        <v>5</v>
      </c>
      <c r="AA18">
        <f>COUNTIF($D18:I18,$V$6)</f>
        <v>6</v>
      </c>
      <c r="AB18" s="2"/>
      <c r="AC18" s="1" t="s">
        <v>61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ht="13.8" x14ac:dyDescent="0.3">
      <c r="A19" s="52">
        <v>12</v>
      </c>
      <c r="B19" s="53"/>
      <c r="C19" s="54"/>
      <c r="D19" s="54"/>
      <c r="E19" s="54"/>
      <c r="F19" s="54"/>
      <c r="G19" s="54"/>
      <c r="H19" s="54"/>
      <c r="I19" s="54"/>
      <c r="J19" s="55" t="str">
        <f t="shared" si="1"/>
        <v/>
      </c>
      <c r="K19" s="55" t="str">
        <f t="shared" si="2"/>
        <v/>
      </c>
      <c r="L19" s="55" t="str">
        <f t="shared" si="3"/>
        <v/>
      </c>
      <c r="M19" s="56" t="str">
        <f t="shared" si="4"/>
        <v/>
      </c>
      <c r="N19" s="57" t="str">
        <f>IF(MAX(O19:T19)&gt;0,"ERR","")</f>
        <v/>
      </c>
      <c r="O19">
        <f t="shared" si="11"/>
        <v>0</v>
      </c>
      <c r="P19">
        <f t="shared" si="5"/>
        <v>0</v>
      </c>
      <c r="Q19">
        <f t="shared" si="6"/>
        <v>0</v>
      </c>
      <c r="R19">
        <f t="shared" si="7"/>
        <v>0</v>
      </c>
      <c r="S19">
        <f t="shared" si="8"/>
        <v>0</v>
      </c>
      <c r="T19">
        <f t="shared" si="9"/>
        <v>0</v>
      </c>
      <c r="U19" s="1"/>
      <c r="V19">
        <f>COUNTIF($D19:D19,$V$6)</f>
        <v>1</v>
      </c>
      <c r="W19">
        <f>COUNTIF($D19:E19,$V$6)</f>
        <v>2</v>
      </c>
      <c r="X19">
        <f>COUNTIF($D19:F19,$V$6)</f>
        <v>3</v>
      </c>
      <c r="Y19">
        <f>COUNTIF($D19:G19,$V$6)</f>
        <v>4</v>
      </c>
      <c r="Z19">
        <f>COUNTIF($D19:H19,$V$6)</f>
        <v>5</v>
      </c>
      <c r="AA19">
        <f>COUNTIF($D19:I19,$V$6)</f>
        <v>6</v>
      </c>
      <c r="AB19" s="2">
        <v>8</v>
      </c>
      <c r="AC19" s="1" t="s">
        <v>62</v>
      </c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ht="14.4" thickBot="1" x14ac:dyDescent="0.35">
      <c r="A20" s="58">
        <v>13</v>
      </c>
      <c r="B20" s="59" t="s">
        <v>28</v>
      </c>
      <c r="C20" s="60"/>
      <c r="D20" s="60"/>
      <c r="E20" s="60"/>
      <c r="F20" s="60"/>
      <c r="G20" s="60"/>
      <c r="H20" s="60"/>
      <c r="I20" s="60"/>
      <c r="J20" s="61" t="str">
        <f t="shared" si="1"/>
        <v/>
      </c>
      <c r="K20" s="61" t="str">
        <f t="shared" si="2"/>
        <v/>
      </c>
      <c r="L20" s="61" t="str">
        <f t="shared" si="3"/>
        <v/>
      </c>
      <c r="M20" s="62" t="str">
        <f t="shared" si="4"/>
        <v/>
      </c>
      <c r="N20" s="63" t="str">
        <f t="shared" si="10"/>
        <v/>
      </c>
      <c r="O20">
        <f t="shared" si="11"/>
        <v>0</v>
      </c>
      <c r="P20">
        <f t="shared" si="5"/>
        <v>0</v>
      </c>
      <c r="Q20">
        <f t="shared" si="6"/>
        <v>0</v>
      </c>
      <c r="R20">
        <f t="shared" si="7"/>
        <v>0</v>
      </c>
      <c r="S20">
        <f t="shared" si="8"/>
        <v>0</v>
      </c>
      <c r="T20">
        <f t="shared" si="9"/>
        <v>0</v>
      </c>
      <c r="U20" s="1"/>
      <c r="V20">
        <f>COUNTIF($D20:D20,$V$6)</f>
        <v>1</v>
      </c>
      <c r="W20">
        <f>COUNTIF($D20:E20,$V$6)</f>
        <v>2</v>
      </c>
      <c r="X20">
        <f>COUNTIF($D20:F20,$V$6)</f>
        <v>3</v>
      </c>
      <c r="Y20">
        <f>COUNTIF($D20:G20,$V$6)</f>
        <v>4</v>
      </c>
      <c r="Z20">
        <f>COUNTIF($D20:H20,$V$6)</f>
        <v>5</v>
      </c>
      <c r="AA20">
        <f>COUNTIF($D20:I20,$V$6)</f>
        <v>6</v>
      </c>
      <c r="AB20" s="2"/>
      <c r="AC20" s="1" t="s">
        <v>63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ht="14.4" thickBot="1" x14ac:dyDescent="0.35">
      <c r="B21" s="3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13.8" x14ac:dyDescent="0.3">
      <c r="B22" s="64"/>
      <c r="C22" s="65"/>
      <c r="D22" s="93" t="s">
        <v>0</v>
      </c>
      <c r="E22" s="93"/>
      <c r="F22" s="93"/>
      <c r="G22" s="93"/>
      <c r="H22" s="93"/>
      <c r="I22" s="93"/>
      <c r="J22" s="66"/>
      <c r="K22" s="48" t="s">
        <v>40</v>
      </c>
      <c r="L22" s="67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92" t="s">
        <v>79</v>
      </c>
      <c r="AC22" s="92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13.8" x14ac:dyDescent="0.3">
      <c r="B23" s="68"/>
      <c r="C23" s="42" t="s">
        <v>13</v>
      </c>
      <c r="D23" s="29">
        <v>1</v>
      </c>
      <c r="E23" s="29">
        <v>2</v>
      </c>
      <c r="F23" s="29">
        <v>3</v>
      </c>
      <c r="G23" s="29">
        <v>4</v>
      </c>
      <c r="H23" s="29">
        <v>5</v>
      </c>
      <c r="I23" s="29">
        <v>6</v>
      </c>
      <c r="J23" s="29" t="s">
        <v>36</v>
      </c>
      <c r="K23" s="43" t="s">
        <v>41</v>
      </c>
      <c r="L23" s="69"/>
      <c r="M23" s="1"/>
      <c r="O23" s="40" t="str">
        <f>M8</f>
        <v/>
      </c>
      <c r="P23" s="40" t="str">
        <f>M9</f>
        <v/>
      </c>
      <c r="Q23" s="40" t="str">
        <f>M10</f>
        <v/>
      </c>
      <c r="R23" s="40" t="str">
        <f>M11</f>
        <v/>
      </c>
      <c r="S23" s="40" t="str">
        <f>M12</f>
        <v/>
      </c>
      <c r="T23" s="40" t="str">
        <f>M13</f>
        <v/>
      </c>
      <c r="U23" s="40" t="str">
        <f>M14</f>
        <v/>
      </c>
      <c r="V23" s="40" t="str">
        <f>M15</f>
        <v/>
      </c>
      <c r="W23" s="40" t="str">
        <f>M16</f>
        <v/>
      </c>
      <c r="X23" s="40" t="str">
        <f>M17</f>
        <v/>
      </c>
      <c r="Y23" s="40" t="str">
        <f>M18</f>
        <v/>
      </c>
      <c r="Z23" s="40" t="str">
        <f>M19</f>
        <v/>
      </c>
      <c r="AA23" s="40" t="str">
        <f>M20</f>
        <v/>
      </c>
      <c r="AB23" s="1" t="s">
        <v>64</v>
      </c>
      <c r="AC23" s="1" t="s">
        <v>65</v>
      </c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ht="13.8" x14ac:dyDescent="0.3">
      <c r="B24" s="68"/>
      <c r="C24" s="56" t="s">
        <v>3</v>
      </c>
      <c r="D24" s="70" t="e">
        <f>VLOOKUP($C24,D$8:$M$20,10,0)</f>
        <v>#N/A</v>
      </c>
      <c r="E24" s="70" t="e">
        <f>VLOOKUP($C24,E$8:$M$20,9,0)</f>
        <v>#N/A</v>
      </c>
      <c r="F24" s="70" t="e">
        <f>VLOOKUP($C24,F$8:$M$20,8,0)</f>
        <v>#N/A</v>
      </c>
      <c r="G24" s="70" t="e">
        <f>VLOOKUP($C24,G$8:$M$20,7,0)</f>
        <v>#N/A</v>
      </c>
      <c r="H24" s="70" t="e">
        <f>VLOOKUP($C24,H$8:$M$20,6,0)</f>
        <v>#N/A</v>
      </c>
      <c r="I24" s="70" t="e">
        <f>VLOOKUP($C24,I$8:$M$20,5,0)</f>
        <v>#N/A</v>
      </c>
      <c r="J24" s="55" t="s">
        <v>17</v>
      </c>
      <c r="K24" s="70">
        <f t="shared" ref="K24:K32" si="12">MAX(O24:AA24)</f>
        <v>0</v>
      </c>
      <c r="L24" s="69"/>
      <c r="M24" s="1"/>
      <c r="O24" s="1">
        <f t="shared" ref="O24:AA33" si="13">COUNTIF($D24:$I24,O$23)</f>
        <v>0</v>
      </c>
      <c r="P24" s="1">
        <f t="shared" si="13"/>
        <v>0</v>
      </c>
      <c r="Q24" s="1">
        <f t="shared" si="13"/>
        <v>0</v>
      </c>
      <c r="R24" s="1">
        <f t="shared" si="13"/>
        <v>0</v>
      </c>
      <c r="S24" s="1">
        <f t="shared" si="13"/>
        <v>0</v>
      </c>
      <c r="T24" s="1">
        <f t="shared" si="13"/>
        <v>0</v>
      </c>
      <c r="U24" s="1">
        <f t="shared" si="13"/>
        <v>0</v>
      </c>
      <c r="V24" s="1">
        <f t="shared" si="13"/>
        <v>0</v>
      </c>
      <c r="W24" s="1">
        <f t="shared" si="13"/>
        <v>0</v>
      </c>
      <c r="X24" s="1">
        <f t="shared" si="13"/>
        <v>0</v>
      </c>
      <c r="Y24" s="1">
        <f t="shared" si="13"/>
        <v>0</v>
      </c>
      <c r="Z24" s="1">
        <f t="shared" si="13"/>
        <v>0</v>
      </c>
      <c r="AA24" s="1">
        <f t="shared" si="13"/>
        <v>0</v>
      </c>
      <c r="AB24" s="1"/>
      <c r="AC24" s="1" t="s">
        <v>67</v>
      </c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ht="13.8" x14ac:dyDescent="0.3">
      <c r="B25" s="68"/>
      <c r="C25" s="56" t="s">
        <v>1</v>
      </c>
      <c r="D25" s="70" t="e">
        <f>VLOOKUP($C25,D$8:$M$20,10,0)</f>
        <v>#N/A</v>
      </c>
      <c r="E25" s="70" t="e">
        <f>VLOOKUP($C25,E$8:$M$20,9,0)</f>
        <v>#N/A</v>
      </c>
      <c r="F25" s="70" t="e">
        <f>VLOOKUP($C25,F$8:$M$20,8,0)</f>
        <v>#N/A</v>
      </c>
      <c r="G25" s="70" t="e">
        <f>VLOOKUP($C25,G$8:$M$20,7,0)</f>
        <v>#N/A</v>
      </c>
      <c r="H25" s="70" t="e">
        <f>VLOOKUP($C25,H$8:$M$20,6,0)</f>
        <v>#N/A</v>
      </c>
      <c r="I25" s="70" t="e">
        <f>VLOOKUP($C25,I$8:$M$20,5,0)</f>
        <v>#N/A</v>
      </c>
      <c r="J25" s="55" t="s">
        <v>18</v>
      </c>
      <c r="K25" s="70">
        <f t="shared" si="12"/>
        <v>0</v>
      </c>
      <c r="L25" s="69"/>
      <c r="M25" s="1"/>
      <c r="O25" s="1">
        <f t="shared" si="13"/>
        <v>0</v>
      </c>
      <c r="P25" s="1">
        <f t="shared" si="13"/>
        <v>0</v>
      </c>
      <c r="Q25" s="1">
        <f t="shared" si="13"/>
        <v>0</v>
      </c>
      <c r="R25" s="1">
        <f t="shared" si="13"/>
        <v>0</v>
      </c>
      <c r="S25" s="1">
        <f t="shared" si="13"/>
        <v>0</v>
      </c>
      <c r="T25" s="1">
        <f t="shared" si="13"/>
        <v>0</v>
      </c>
      <c r="U25" s="1">
        <f t="shared" si="13"/>
        <v>0</v>
      </c>
      <c r="V25" s="1">
        <f t="shared" si="13"/>
        <v>0</v>
      </c>
      <c r="W25" s="1">
        <f t="shared" si="13"/>
        <v>0</v>
      </c>
      <c r="X25" s="1">
        <f t="shared" si="13"/>
        <v>0</v>
      </c>
      <c r="Y25" s="1">
        <f t="shared" si="13"/>
        <v>0</v>
      </c>
      <c r="Z25" s="1">
        <f t="shared" si="13"/>
        <v>0</v>
      </c>
      <c r="AA25" s="1">
        <f t="shared" si="13"/>
        <v>0</v>
      </c>
      <c r="AB25" s="1" t="s">
        <v>15</v>
      </c>
      <c r="AC25" s="1" t="s">
        <v>65</v>
      </c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ht="13.8" x14ac:dyDescent="0.3">
      <c r="B26" s="68"/>
      <c r="C26" s="56" t="s">
        <v>9</v>
      </c>
      <c r="D26" s="70" t="e">
        <f>VLOOKUP($C26,D$8:$M$20,10,0)</f>
        <v>#N/A</v>
      </c>
      <c r="E26" s="70" t="e">
        <f>VLOOKUP($C26,E$8:$M$20,9,0)</f>
        <v>#N/A</v>
      </c>
      <c r="F26" s="70" t="e">
        <f>VLOOKUP($C26,F$8:$M$20,8,0)</f>
        <v>#N/A</v>
      </c>
      <c r="G26" s="70" t="e">
        <f>VLOOKUP($C26,G$8:$M$20,7,0)</f>
        <v>#N/A</v>
      </c>
      <c r="H26" s="70" t="e">
        <f>VLOOKUP($C26,H$8:$M$20,6,0)</f>
        <v>#N/A</v>
      </c>
      <c r="I26" s="70" t="e">
        <f>VLOOKUP($C26,I$8:$M$20,5,0)</f>
        <v>#N/A</v>
      </c>
      <c r="J26" s="54" t="s">
        <v>19</v>
      </c>
      <c r="K26" s="70">
        <f t="shared" si="12"/>
        <v>0</v>
      </c>
      <c r="L26" s="69"/>
      <c r="M26" s="1"/>
      <c r="O26" s="1">
        <f t="shared" si="13"/>
        <v>0</v>
      </c>
      <c r="P26" s="1">
        <f t="shared" si="13"/>
        <v>0</v>
      </c>
      <c r="Q26" s="1">
        <f t="shared" si="13"/>
        <v>0</v>
      </c>
      <c r="R26" s="1">
        <f t="shared" si="13"/>
        <v>0</v>
      </c>
      <c r="S26" s="1">
        <f t="shared" si="13"/>
        <v>0</v>
      </c>
      <c r="T26" s="1">
        <f t="shared" si="13"/>
        <v>0</v>
      </c>
      <c r="U26" s="1">
        <f t="shared" si="13"/>
        <v>0</v>
      </c>
      <c r="V26" s="1">
        <f t="shared" si="13"/>
        <v>0</v>
      </c>
      <c r="W26" s="1">
        <f t="shared" si="13"/>
        <v>0</v>
      </c>
      <c r="X26" s="1">
        <f t="shared" si="13"/>
        <v>0</v>
      </c>
      <c r="Y26" s="1">
        <f t="shared" si="13"/>
        <v>0</v>
      </c>
      <c r="Z26" s="1">
        <f t="shared" si="13"/>
        <v>0</v>
      </c>
      <c r="AA26" s="1">
        <f t="shared" si="13"/>
        <v>0</v>
      </c>
      <c r="AB26" s="1"/>
      <c r="AC26" s="1" t="s">
        <v>66</v>
      </c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ht="13.8" x14ac:dyDescent="0.3">
      <c r="B27" s="68"/>
      <c r="C27" s="56" t="s">
        <v>5</v>
      </c>
      <c r="D27" s="70" t="e">
        <f>VLOOKUP($C27,D$8:$M$20,10,0)</f>
        <v>#N/A</v>
      </c>
      <c r="E27" s="70" t="e">
        <f>VLOOKUP($C27,E$8:$M$20,9,0)</f>
        <v>#N/A</v>
      </c>
      <c r="F27" s="70" t="e">
        <f>VLOOKUP($C27,F$8:$M$20,8,0)</f>
        <v>#N/A</v>
      </c>
      <c r="G27" s="70" t="e">
        <f>VLOOKUP($C27,G$8:$M$20,7,0)</f>
        <v>#N/A</v>
      </c>
      <c r="H27" s="70" t="e">
        <f>VLOOKUP($C27,H$8:$M$20,6,0)</f>
        <v>#N/A</v>
      </c>
      <c r="I27" s="70" t="e">
        <f>VLOOKUP($C27,I$8:$M$20,5,0)</f>
        <v>#N/A</v>
      </c>
      <c r="J27" s="54" t="s">
        <v>20</v>
      </c>
      <c r="K27" s="70">
        <f t="shared" si="12"/>
        <v>0</v>
      </c>
      <c r="L27" s="69"/>
      <c r="M27" s="1"/>
      <c r="O27" s="1">
        <f t="shared" si="13"/>
        <v>0</v>
      </c>
      <c r="P27" s="1">
        <f t="shared" si="13"/>
        <v>0</v>
      </c>
      <c r="Q27" s="1">
        <f t="shared" si="13"/>
        <v>0</v>
      </c>
      <c r="R27" s="1">
        <f t="shared" si="13"/>
        <v>0</v>
      </c>
      <c r="S27" s="1">
        <f t="shared" si="13"/>
        <v>0</v>
      </c>
      <c r="T27" s="1">
        <f t="shared" si="13"/>
        <v>0</v>
      </c>
      <c r="U27" s="1">
        <f t="shared" si="13"/>
        <v>0</v>
      </c>
      <c r="V27" s="1">
        <f t="shared" si="13"/>
        <v>0</v>
      </c>
      <c r="W27" s="1">
        <f t="shared" si="13"/>
        <v>0</v>
      </c>
      <c r="X27" s="1">
        <f t="shared" si="13"/>
        <v>0</v>
      </c>
      <c r="Y27" s="1">
        <f t="shared" si="13"/>
        <v>0</v>
      </c>
      <c r="Z27" s="1">
        <f t="shared" si="13"/>
        <v>0</v>
      </c>
      <c r="AA27" s="1">
        <f t="shared" si="13"/>
        <v>0</v>
      </c>
      <c r="AB27" s="1" t="s">
        <v>16</v>
      </c>
      <c r="AC27" s="1" t="s">
        <v>68</v>
      </c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ht="13.8" x14ac:dyDescent="0.3">
      <c r="B28" s="68"/>
      <c r="C28" s="56" t="s">
        <v>2</v>
      </c>
      <c r="D28" s="70" t="e">
        <f>VLOOKUP($C28,D$8:$M$20,10,0)</f>
        <v>#N/A</v>
      </c>
      <c r="E28" s="70" t="e">
        <f>VLOOKUP($C28,E$8:$M$20,9,0)</f>
        <v>#N/A</v>
      </c>
      <c r="F28" s="70" t="e">
        <f>VLOOKUP($C28,F$8:$M$20,8,0)</f>
        <v>#N/A</v>
      </c>
      <c r="G28" s="70" t="e">
        <f>VLOOKUP($C28,G$8:$M$20,7,0)</f>
        <v>#N/A</v>
      </c>
      <c r="H28" s="70" t="e">
        <f>VLOOKUP($C28,H$8:$M$20,6,0)</f>
        <v>#N/A</v>
      </c>
      <c r="I28" s="70" t="e">
        <f>VLOOKUP($C28,I$8:$M$20,5,0)</f>
        <v>#N/A</v>
      </c>
      <c r="J28" s="54" t="s">
        <v>21</v>
      </c>
      <c r="K28" s="70">
        <f t="shared" si="12"/>
        <v>0</v>
      </c>
      <c r="L28" s="69"/>
      <c r="M28" s="1"/>
      <c r="O28" s="1">
        <f t="shared" si="13"/>
        <v>0</v>
      </c>
      <c r="P28" s="1">
        <f t="shared" si="13"/>
        <v>0</v>
      </c>
      <c r="Q28" s="1">
        <f t="shared" si="13"/>
        <v>0</v>
      </c>
      <c r="R28" s="1">
        <f t="shared" si="13"/>
        <v>0</v>
      </c>
      <c r="S28" s="1">
        <f t="shared" si="13"/>
        <v>0</v>
      </c>
      <c r="T28" s="1">
        <f t="shared" si="13"/>
        <v>0</v>
      </c>
      <c r="U28" s="1">
        <f t="shared" si="13"/>
        <v>0</v>
      </c>
      <c r="V28" s="1">
        <f t="shared" si="13"/>
        <v>0</v>
      </c>
      <c r="W28" s="1">
        <f t="shared" si="13"/>
        <v>0</v>
      </c>
      <c r="X28" s="1">
        <f t="shared" si="13"/>
        <v>0</v>
      </c>
      <c r="Y28" s="1">
        <f t="shared" si="13"/>
        <v>0</v>
      </c>
      <c r="Z28" s="1">
        <f t="shared" si="13"/>
        <v>0</v>
      </c>
      <c r="AA28" s="1">
        <f t="shared" si="13"/>
        <v>0</v>
      </c>
      <c r="AB28" s="1"/>
      <c r="AC28" s="1" t="s">
        <v>69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ht="13.8" x14ac:dyDescent="0.3">
      <c r="B29" s="68"/>
      <c r="C29" s="56" t="s">
        <v>6</v>
      </c>
      <c r="D29" s="70" t="e">
        <f>VLOOKUP($C29,D$8:$M$20,10,0)</f>
        <v>#N/A</v>
      </c>
      <c r="E29" s="70" t="e">
        <f>VLOOKUP($C29,E$8:$M$20,9,0)</f>
        <v>#N/A</v>
      </c>
      <c r="F29" s="70" t="e">
        <f>VLOOKUP($C29,F$8:$M$20,8,0)</f>
        <v>#N/A</v>
      </c>
      <c r="G29" s="70" t="e">
        <f>VLOOKUP($C29,G$8:$M$20,7,0)</f>
        <v>#N/A</v>
      </c>
      <c r="H29" s="70" t="e">
        <f>VLOOKUP($C29,H$8:$M$20,6,0)</f>
        <v>#N/A</v>
      </c>
      <c r="I29" s="70" t="e">
        <f>VLOOKUP($C29,I$8:$M$20,5,0)</f>
        <v>#N/A</v>
      </c>
      <c r="J29" s="54" t="s">
        <v>22</v>
      </c>
      <c r="K29" s="70">
        <f t="shared" si="12"/>
        <v>0</v>
      </c>
      <c r="L29" s="69"/>
      <c r="M29" s="1"/>
      <c r="O29" s="1">
        <f t="shared" si="13"/>
        <v>0</v>
      </c>
      <c r="P29" s="1">
        <f t="shared" si="13"/>
        <v>0</v>
      </c>
      <c r="Q29" s="1">
        <f t="shared" si="13"/>
        <v>0</v>
      </c>
      <c r="R29" s="1">
        <f t="shared" si="13"/>
        <v>0</v>
      </c>
      <c r="S29" s="1">
        <f t="shared" si="13"/>
        <v>0</v>
      </c>
      <c r="T29" s="1">
        <f t="shared" si="13"/>
        <v>0</v>
      </c>
      <c r="U29" s="1">
        <f t="shared" si="13"/>
        <v>0</v>
      </c>
      <c r="V29" s="1">
        <f t="shared" si="13"/>
        <v>0</v>
      </c>
      <c r="W29" s="1">
        <f t="shared" si="13"/>
        <v>0</v>
      </c>
      <c r="X29" s="1">
        <f t="shared" si="13"/>
        <v>0</v>
      </c>
      <c r="Y29" s="1">
        <f t="shared" si="13"/>
        <v>0</v>
      </c>
      <c r="Z29" s="1">
        <f t="shared" si="13"/>
        <v>0</v>
      </c>
      <c r="AA29" s="1">
        <f t="shared" si="13"/>
        <v>0</v>
      </c>
      <c r="AB29" s="1" t="s">
        <v>43</v>
      </c>
      <c r="AC29" s="1" t="s">
        <v>70</v>
      </c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ht="13.8" x14ac:dyDescent="0.3">
      <c r="B30" s="68"/>
      <c r="C30" s="56" t="s">
        <v>8</v>
      </c>
      <c r="D30" s="70" t="e">
        <f>VLOOKUP($C30,D$8:$M$20,10,0)</f>
        <v>#N/A</v>
      </c>
      <c r="E30" s="70" t="e">
        <f>VLOOKUP($C30,E$8:$M$20,9,0)</f>
        <v>#N/A</v>
      </c>
      <c r="F30" s="70" t="e">
        <f>VLOOKUP($C30,F$8:$M$20,8,0)</f>
        <v>#N/A</v>
      </c>
      <c r="G30" s="70" t="e">
        <f>VLOOKUP($C30,G$8:$M$20,7,0)</f>
        <v>#N/A</v>
      </c>
      <c r="H30" s="70" t="e">
        <f>VLOOKUP($C30,H$8:$M$20,6,0)</f>
        <v>#N/A</v>
      </c>
      <c r="I30" s="70" t="e">
        <f>VLOOKUP($C30,I$8:$M$20,5,0)</f>
        <v>#N/A</v>
      </c>
      <c r="J30" s="54" t="s">
        <v>23</v>
      </c>
      <c r="K30" s="70">
        <f t="shared" si="12"/>
        <v>0</v>
      </c>
      <c r="L30" s="69"/>
      <c r="M30" s="1"/>
      <c r="O30" s="1">
        <f t="shared" si="13"/>
        <v>0</v>
      </c>
      <c r="P30" s="1">
        <f t="shared" si="13"/>
        <v>0</v>
      </c>
      <c r="Q30" s="1">
        <f t="shared" si="13"/>
        <v>0</v>
      </c>
      <c r="R30" s="1">
        <f t="shared" si="13"/>
        <v>0</v>
      </c>
      <c r="S30" s="1">
        <f t="shared" si="13"/>
        <v>0</v>
      </c>
      <c r="T30" s="1">
        <f t="shared" si="13"/>
        <v>0</v>
      </c>
      <c r="U30" s="1">
        <f t="shared" si="13"/>
        <v>0</v>
      </c>
      <c r="V30" s="1">
        <f t="shared" si="13"/>
        <v>0</v>
      </c>
      <c r="W30" s="1">
        <f t="shared" si="13"/>
        <v>0</v>
      </c>
      <c r="X30" s="1">
        <f t="shared" si="13"/>
        <v>0</v>
      </c>
      <c r="Y30" s="1">
        <f t="shared" si="13"/>
        <v>0</v>
      </c>
      <c r="Z30" s="1">
        <f t="shared" si="13"/>
        <v>0</v>
      </c>
      <c r="AA30" s="1">
        <f t="shared" si="13"/>
        <v>0</v>
      </c>
      <c r="AB30" s="1"/>
      <c r="AC30" s="1" t="s">
        <v>71</v>
      </c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ht="13.8" x14ac:dyDescent="0.3">
      <c r="B31" s="68"/>
      <c r="C31" s="56" t="s">
        <v>29</v>
      </c>
      <c r="D31" s="70" t="e">
        <f>VLOOKUP($C31,D$8:$M$20,10,0)</f>
        <v>#N/A</v>
      </c>
      <c r="E31" s="70" t="e">
        <f>VLOOKUP($C31,E$8:$M$20,9,0)</f>
        <v>#N/A</v>
      </c>
      <c r="F31" s="70" t="e">
        <f>VLOOKUP($C31,F$8:$M$20,8,0)</f>
        <v>#N/A</v>
      </c>
      <c r="G31" s="70" t="e">
        <f>VLOOKUP($C31,G$8:$M$20,7,0)</f>
        <v>#N/A</v>
      </c>
      <c r="H31" s="70" t="e">
        <f>VLOOKUP($C31,H$8:$M$20,6,0)</f>
        <v>#N/A</v>
      </c>
      <c r="I31" s="70" t="e">
        <f>VLOOKUP($C31,I$8:$M$20,5,0)</f>
        <v>#N/A</v>
      </c>
      <c r="J31" s="54" t="s">
        <v>30</v>
      </c>
      <c r="K31" s="70">
        <f t="shared" si="12"/>
        <v>0</v>
      </c>
      <c r="L31" s="69"/>
      <c r="M31" s="1"/>
      <c r="O31" s="1">
        <f t="shared" si="13"/>
        <v>0</v>
      </c>
      <c r="P31" s="1">
        <f t="shared" si="13"/>
        <v>0</v>
      </c>
      <c r="Q31" s="1">
        <f t="shared" si="13"/>
        <v>0</v>
      </c>
      <c r="R31" s="1">
        <f t="shared" si="13"/>
        <v>0</v>
      </c>
      <c r="S31" s="1">
        <f t="shared" si="13"/>
        <v>0</v>
      </c>
      <c r="T31" s="1">
        <f t="shared" si="13"/>
        <v>0</v>
      </c>
      <c r="U31" s="1">
        <f t="shared" si="13"/>
        <v>0</v>
      </c>
      <c r="V31" s="1">
        <f t="shared" si="13"/>
        <v>0</v>
      </c>
      <c r="W31" s="1">
        <f t="shared" si="13"/>
        <v>0</v>
      </c>
      <c r="X31" s="1">
        <f t="shared" si="13"/>
        <v>0</v>
      </c>
      <c r="Y31" s="1">
        <f t="shared" si="13"/>
        <v>0</v>
      </c>
      <c r="Z31" s="1">
        <f t="shared" si="13"/>
        <v>0</v>
      </c>
      <c r="AA31" s="1">
        <f t="shared" si="13"/>
        <v>0</v>
      </c>
      <c r="AB31" s="1" t="s">
        <v>72</v>
      </c>
      <c r="AC31" s="1" t="s">
        <v>73</v>
      </c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ht="13.8" x14ac:dyDescent="0.3">
      <c r="B32" s="68"/>
      <c r="C32" s="56" t="s">
        <v>7</v>
      </c>
      <c r="D32" s="70" t="e">
        <f>VLOOKUP($C32,D$8:$M$20,10,0)</f>
        <v>#N/A</v>
      </c>
      <c r="E32" s="70" t="e">
        <f>VLOOKUP($C32,E$8:$M$20,9,0)</f>
        <v>#N/A</v>
      </c>
      <c r="F32" s="70" t="e">
        <f>VLOOKUP($C32,F$8:$M$20,8,0)</f>
        <v>#N/A</v>
      </c>
      <c r="G32" s="70" t="e">
        <f>VLOOKUP($C32,G$8:$M$20,7,0)</f>
        <v>#N/A</v>
      </c>
      <c r="H32" s="70" t="e">
        <f>VLOOKUP($C32,H$8:$M$20,6,0)</f>
        <v>#N/A</v>
      </c>
      <c r="I32" s="70" t="e">
        <f>VLOOKUP($C32,I$8:$M$20,5,0)</f>
        <v>#N/A</v>
      </c>
      <c r="J32" s="54" t="s">
        <v>24</v>
      </c>
      <c r="K32" s="70">
        <f t="shared" si="12"/>
        <v>0</v>
      </c>
      <c r="L32" s="69"/>
      <c r="M32" s="1"/>
      <c r="O32" s="1">
        <f t="shared" si="13"/>
        <v>0</v>
      </c>
      <c r="P32" s="1">
        <f t="shared" si="13"/>
        <v>0</v>
      </c>
      <c r="Q32" s="1">
        <f t="shared" si="13"/>
        <v>0</v>
      </c>
      <c r="R32" s="1">
        <f t="shared" si="13"/>
        <v>0</v>
      </c>
      <c r="S32" s="1">
        <f t="shared" si="13"/>
        <v>0</v>
      </c>
      <c r="T32" s="1">
        <f t="shared" si="13"/>
        <v>0</v>
      </c>
      <c r="U32" s="1">
        <f t="shared" si="13"/>
        <v>0</v>
      </c>
      <c r="V32" s="1">
        <f t="shared" si="13"/>
        <v>0</v>
      </c>
      <c r="W32" s="1">
        <f t="shared" si="13"/>
        <v>0</v>
      </c>
      <c r="X32" s="1">
        <f t="shared" si="13"/>
        <v>0</v>
      </c>
      <c r="Y32" s="1">
        <f t="shared" si="13"/>
        <v>0</v>
      </c>
      <c r="Z32" s="1">
        <f t="shared" si="13"/>
        <v>0</v>
      </c>
      <c r="AA32" s="1">
        <f t="shared" si="13"/>
        <v>0</v>
      </c>
      <c r="AB32" s="41" t="s">
        <v>41</v>
      </c>
      <c r="AC32" s="1" t="s">
        <v>74</v>
      </c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2:39" ht="14.4" thickBot="1" x14ac:dyDescent="0.35">
      <c r="B33" s="71"/>
      <c r="C33" s="72"/>
      <c r="D33" s="73" t="str">
        <f>IF(ISBLANK(C33)," ",VLOOKUP($C33,D$8:$M$20,10,0))</f>
        <v xml:space="preserve"> </v>
      </c>
      <c r="E33" s="73" t="str">
        <f>IF(ISBLANK(C33)," ",VLOOKUP($C33,E$8:$M$20,9,0))</f>
        <v xml:space="preserve"> </v>
      </c>
      <c r="F33" s="73" t="str">
        <f>IF(ISBLANK(C33)," ",VLOOKUP($C33,F$8:$M$20,8,0))</f>
        <v xml:space="preserve"> </v>
      </c>
      <c r="G33" s="73" t="str">
        <f>IF(ISBLANK(C33)," ",VLOOKUP($C33,G$8:$M$20,7,0))</f>
        <v xml:space="preserve"> </v>
      </c>
      <c r="H33" s="73" t="str">
        <f>IF(ISBLANK(C33)," ",VLOOKUP($C33,H$8:$M$20,6,0))</f>
        <v xml:space="preserve"> </v>
      </c>
      <c r="I33" s="73" t="str">
        <f>IF(ISBLANK(C33)," ",VLOOKUP($C33,I$8:$M$20,5,0))</f>
        <v xml:space="preserve"> </v>
      </c>
      <c r="J33" s="60"/>
      <c r="K33" s="73">
        <f>MAX(O33:AA33)</f>
        <v>0</v>
      </c>
      <c r="L33" s="75"/>
      <c r="M33" s="1"/>
      <c r="O33" s="1">
        <f t="shared" si="13"/>
        <v>0</v>
      </c>
      <c r="P33" s="1">
        <f t="shared" si="13"/>
        <v>0</v>
      </c>
      <c r="Q33" s="1">
        <f t="shared" si="13"/>
        <v>0</v>
      </c>
      <c r="R33" s="1">
        <f t="shared" si="13"/>
        <v>0</v>
      </c>
      <c r="S33" s="1">
        <f t="shared" si="13"/>
        <v>0</v>
      </c>
      <c r="T33" s="1">
        <f t="shared" si="13"/>
        <v>0</v>
      </c>
      <c r="U33" s="1">
        <f t="shared" si="13"/>
        <v>0</v>
      </c>
      <c r="V33" s="1">
        <f t="shared" si="13"/>
        <v>0</v>
      </c>
      <c r="W33" s="1">
        <f t="shared" si="13"/>
        <v>0</v>
      </c>
      <c r="X33" s="1">
        <f t="shared" si="13"/>
        <v>0</v>
      </c>
      <c r="Y33" s="1">
        <f t="shared" si="13"/>
        <v>0</v>
      </c>
      <c r="Z33" s="1">
        <f t="shared" si="13"/>
        <v>0</v>
      </c>
      <c r="AA33" s="1">
        <f t="shared" si="13"/>
        <v>0</v>
      </c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2:39" ht="14.4" thickBot="1" x14ac:dyDescent="0.35">
      <c r="C34" s="25"/>
      <c r="D34" s="2"/>
      <c r="E34" s="2"/>
      <c r="F34" s="2"/>
      <c r="G34" s="2"/>
      <c r="H34" s="2"/>
      <c r="I34" s="2"/>
      <c r="J34" s="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2:39" ht="13.8" x14ac:dyDescent="0.3">
      <c r="B35" s="76"/>
      <c r="C35" s="77"/>
      <c r="D35" s="93" t="s">
        <v>0</v>
      </c>
      <c r="E35" s="93"/>
      <c r="F35" s="93"/>
      <c r="G35" s="93"/>
      <c r="H35" s="93"/>
      <c r="I35" s="93"/>
      <c r="J35" s="65"/>
      <c r="K35" s="66"/>
      <c r="L35" s="6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2:39" ht="13.8" x14ac:dyDescent="0.3">
      <c r="B36" s="68"/>
      <c r="C36" s="42" t="s">
        <v>34</v>
      </c>
      <c r="D36" s="29">
        <v>1</v>
      </c>
      <c r="E36" s="29">
        <v>2</v>
      </c>
      <c r="F36" s="29">
        <v>3</v>
      </c>
      <c r="G36" s="29">
        <v>4</v>
      </c>
      <c r="H36" s="29">
        <v>5</v>
      </c>
      <c r="I36" s="29">
        <v>6</v>
      </c>
      <c r="J36" s="50"/>
      <c r="K36" s="50"/>
      <c r="L36" s="6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2:39" ht="13.8" x14ac:dyDescent="0.3">
      <c r="B37" s="68"/>
      <c r="C37" s="56" t="str">
        <f>C24</f>
        <v>Pitcher</v>
      </c>
      <c r="D37" s="70">
        <f t="shared" ref="D37:D45" si="14">COUNTIF(D$8:D$20,$C37)</f>
        <v>0</v>
      </c>
      <c r="E37" s="70">
        <f t="shared" ref="E37:I45" si="15">COUNTIF(E$8:E$20,$C37)</f>
        <v>0</v>
      </c>
      <c r="F37" s="70">
        <f t="shared" si="15"/>
        <v>0</v>
      </c>
      <c r="G37" s="70">
        <f t="shared" si="15"/>
        <v>0</v>
      </c>
      <c r="H37" s="70">
        <f t="shared" si="15"/>
        <v>0</v>
      </c>
      <c r="I37" s="70">
        <f t="shared" si="15"/>
        <v>0</v>
      </c>
      <c r="J37" s="50"/>
      <c r="K37" s="50"/>
      <c r="L37" s="6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 t="s">
        <v>80</v>
      </c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2:39" ht="13.8" x14ac:dyDescent="0.3">
      <c r="B38" s="68"/>
      <c r="C38" s="56" t="str">
        <f t="shared" ref="C38:C45" si="16">C25</f>
        <v>Catcher</v>
      </c>
      <c r="D38" s="70">
        <f t="shared" si="14"/>
        <v>0</v>
      </c>
      <c r="E38" s="70">
        <f t="shared" si="15"/>
        <v>0</v>
      </c>
      <c r="F38" s="70">
        <f t="shared" si="15"/>
        <v>0</v>
      </c>
      <c r="G38" s="70">
        <f t="shared" si="15"/>
        <v>0</v>
      </c>
      <c r="H38" s="70">
        <f t="shared" si="15"/>
        <v>0</v>
      </c>
      <c r="I38" s="70">
        <f t="shared" si="15"/>
        <v>0</v>
      </c>
      <c r="J38" s="50"/>
      <c r="K38" s="50"/>
      <c r="L38" s="6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 t="s">
        <v>81</v>
      </c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2:39" ht="13.8" x14ac:dyDescent="0.3">
      <c r="B39" s="68"/>
      <c r="C39" s="56" t="str">
        <f t="shared" si="16"/>
        <v>1st Base</v>
      </c>
      <c r="D39" s="70">
        <f t="shared" si="14"/>
        <v>0</v>
      </c>
      <c r="E39" s="70">
        <f t="shared" si="15"/>
        <v>0</v>
      </c>
      <c r="F39" s="70">
        <f t="shared" si="15"/>
        <v>0</v>
      </c>
      <c r="G39" s="70">
        <f t="shared" si="15"/>
        <v>0</v>
      </c>
      <c r="H39" s="70">
        <f t="shared" si="15"/>
        <v>0</v>
      </c>
      <c r="I39" s="70">
        <f t="shared" si="15"/>
        <v>0</v>
      </c>
      <c r="J39" s="50"/>
      <c r="K39" s="50"/>
      <c r="L39" s="6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 t="s">
        <v>82</v>
      </c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2:39" ht="13.8" x14ac:dyDescent="0.3">
      <c r="B40" s="68"/>
      <c r="C40" s="56" t="str">
        <f t="shared" si="16"/>
        <v>2nd Base</v>
      </c>
      <c r="D40" s="70">
        <f t="shared" si="14"/>
        <v>0</v>
      </c>
      <c r="E40" s="70">
        <f t="shared" si="15"/>
        <v>0</v>
      </c>
      <c r="F40" s="70">
        <f t="shared" si="15"/>
        <v>0</v>
      </c>
      <c r="G40" s="70">
        <f t="shared" si="15"/>
        <v>0</v>
      </c>
      <c r="H40" s="70">
        <f t="shared" si="15"/>
        <v>0</v>
      </c>
      <c r="I40" s="70">
        <f t="shared" si="15"/>
        <v>0</v>
      </c>
      <c r="J40" s="50"/>
      <c r="K40" s="50"/>
      <c r="L40" s="6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2:39" ht="13.8" x14ac:dyDescent="0.3">
      <c r="B41" s="68"/>
      <c r="C41" s="56" t="str">
        <f t="shared" si="16"/>
        <v>Shortstop</v>
      </c>
      <c r="D41" s="70">
        <f t="shared" si="14"/>
        <v>0</v>
      </c>
      <c r="E41" s="70">
        <f t="shared" si="15"/>
        <v>0</v>
      </c>
      <c r="F41" s="70">
        <f t="shared" si="15"/>
        <v>0</v>
      </c>
      <c r="G41" s="70">
        <f t="shared" si="15"/>
        <v>0</v>
      </c>
      <c r="H41" s="70">
        <f t="shared" si="15"/>
        <v>0</v>
      </c>
      <c r="I41" s="70">
        <f t="shared" si="15"/>
        <v>0</v>
      </c>
      <c r="J41" s="50"/>
      <c r="K41" s="50"/>
      <c r="L41" s="6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90" t="s">
        <v>75</v>
      </c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2:39" ht="13.8" x14ac:dyDescent="0.3">
      <c r="B42" s="68"/>
      <c r="C42" s="56" t="str">
        <f t="shared" si="16"/>
        <v>3rd Base</v>
      </c>
      <c r="D42" s="70">
        <f t="shared" si="14"/>
        <v>0</v>
      </c>
      <c r="E42" s="70">
        <f t="shared" si="15"/>
        <v>0</v>
      </c>
      <c r="F42" s="70">
        <f t="shared" si="15"/>
        <v>0</v>
      </c>
      <c r="G42" s="70">
        <f t="shared" si="15"/>
        <v>0</v>
      </c>
      <c r="H42" s="70">
        <f t="shared" si="15"/>
        <v>0</v>
      </c>
      <c r="I42" s="70">
        <f t="shared" si="15"/>
        <v>0</v>
      </c>
      <c r="J42" s="50"/>
      <c r="K42" s="50"/>
      <c r="L42" s="6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 t="s">
        <v>76</v>
      </c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2:39" ht="13.8" x14ac:dyDescent="0.3">
      <c r="B43" s="68"/>
      <c r="C43" s="56" t="str">
        <f t="shared" si="16"/>
        <v>Lft Field</v>
      </c>
      <c r="D43" s="70">
        <f t="shared" si="14"/>
        <v>0</v>
      </c>
      <c r="E43" s="70">
        <f t="shared" si="15"/>
        <v>0</v>
      </c>
      <c r="F43" s="70">
        <f t="shared" si="15"/>
        <v>0</v>
      </c>
      <c r="G43" s="70">
        <f t="shared" si="15"/>
        <v>0</v>
      </c>
      <c r="H43" s="70">
        <f t="shared" si="15"/>
        <v>0</v>
      </c>
      <c r="I43" s="70">
        <f t="shared" si="15"/>
        <v>0</v>
      </c>
      <c r="J43" s="50"/>
      <c r="K43" s="50"/>
      <c r="L43" s="6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 t="s">
        <v>77</v>
      </c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2:39" ht="13.8" x14ac:dyDescent="0.3">
      <c r="B44" s="68"/>
      <c r="C44" s="56" t="str">
        <f t="shared" si="16"/>
        <v>Ctr Field</v>
      </c>
      <c r="D44" s="70">
        <f t="shared" si="14"/>
        <v>0</v>
      </c>
      <c r="E44" s="70">
        <f t="shared" si="15"/>
        <v>0</v>
      </c>
      <c r="F44" s="70">
        <f t="shared" si="15"/>
        <v>0</v>
      </c>
      <c r="G44" s="70">
        <f t="shared" si="15"/>
        <v>0</v>
      </c>
      <c r="H44" s="70">
        <f t="shared" si="15"/>
        <v>0</v>
      </c>
      <c r="I44" s="70">
        <f t="shared" si="15"/>
        <v>0</v>
      </c>
      <c r="J44" s="50"/>
      <c r="K44" s="50"/>
      <c r="L44" s="6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 t="s">
        <v>78</v>
      </c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2:39" ht="13.8" x14ac:dyDescent="0.3">
      <c r="B45" s="68"/>
      <c r="C45" s="56" t="str">
        <f t="shared" si="16"/>
        <v>Rt Field</v>
      </c>
      <c r="D45" s="70">
        <f t="shared" si="14"/>
        <v>0</v>
      </c>
      <c r="E45" s="70">
        <f t="shared" si="15"/>
        <v>0</v>
      </c>
      <c r="F45" s="70">
        <f t="shared" si="15"/>
        <v>0</v>
      </c>
      <c r="G45" s="70">
        <f t="shared" si="15"/>
        <v>0</v>
      </c>
      <c r="H45" s="70">
        <f t="shared" si="15"/>
        <v>0</v>
      </c>
      <c r="I45" s="70">
        <f t="shared" si="15"/>
        <v>0</v>
      </c>
      <c r="J45" s="50"/>
      <c r="K45" s="50"/>
      <c r="L45" s="6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2:39" ht="14.4" thickBot="1" x14ac:dyDescent="0.35">
      <c r="B46" s="71"/>
      <c r="C46" s="62" t="str">
        <f>IF(ISBLANK(C33),"",C33)</f>
        <v/>
      </c>
      <c r="D46" s="73" t="str">
        <f t="shared" ref="D46:I46" si="17">IF(ISBLANK($C33),"",COUNTIF(D$8:D$20,$C46))</f>
        <v/>
      </c>
      <c r="E46" s="73" t="str">
        <f t="shared" si="17"/>
        <v/>
      </c>
      <c r="F46" s="73" t="str">
        <f t="shared" si="17"/>
        <v/>
      </c>
      <c r="G46" s="73" t="str">
        <f t="shared" si="17"/>
        <v/>
      </c>
      <c r="H46" s="73" t="str">
        <f t="shared" si="17"/>
        <v/>
      </c>
      <c r="I46" s="73" t="str">
        <f t="shared" si="17"/>
        <v/>
      </c>
      <c r="J46" s="74"/>
      <c r="K46" s="74"/>
      <c r="L46" s="75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2:39" ht="13.8" x14ac:dyDescent="0.3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2:39" ht="13.8" x14ac:dyDescent="0.3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3:39" ht="13.8" x14ac:dyDescent="0.3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3:39" ht="13.8" x14ac:dyDescent="0.3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3:39" ht="13.8" x14ac:dyDescent="0.3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3:39" ht="13.8" x14ac:dyDescent="0.3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3:39" ht="13.8" x14ac:dyDescent="0.3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3:39" ht="13.8" x14ac:dyDescent="0.3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3:39" ht="13.8" x14ac:dyDescent="0.3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3:39" ht="13.8" x14ac:dyDescent="0.3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3:39" ht="13.8" x14ac:dyDescent="0.3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3:39" ht="13.8" x14ac:dyDescent="0.3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3:39" ht="13.8" x14ac:dyDescent="0.3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3:39" ht="13.8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3:39" ht="13.8" x14ac:dyDescent="0.3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3:39" ht="13.8" x14ac:dyDescent="0.3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3:39" ht="13.8" x14ac:dyDescent="0.3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3:39" ht="13.8" x14ac:dyDescent="0.3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3:39" ht="13.8" x14ac:dyDescent="0.3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3:39" ht="13.8" x14ac:dyDescent="0.3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3:39" ht="13.8" x14ac:dyDescent="0.3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3:39" ht="13.8" x14ac:dyDescent="0.3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3:39" ht="13.8" x14ac:dyDescent="0.3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3:39" ht="13.8" x14ac:dyDescent="0.3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3:39" ht="13.8" x14ac:dyDescent="0.3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3:39" ht="13.8" x14ac:dyDescent="0.3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3:39" ht="13.8" x14ac:dyDescent="0.3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3:39" ht="13.8" x14ac:dyDescent="0.3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3:39" ht="13.8" x14ac:dyDescent="0.3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3:39" ht="13.8" x14ac:dyDescent="0.3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3:39" ht="13.8" x14ac:dyDescent="0.3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3:39" ht="13.8" x14ac:dyDescent="0.3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3:39" ht="13.8" x14ac:dyDescent="0.3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3:39" ht="13.8" x14ac:dyDescent="0.3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3:39" ht="13.8" x14ac:dyDescent="0.3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3:39" ht="13.8" x14ac:dyDescent="0.3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3:39" ht="13.8" x14ac:dyDescent="0.3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3:39" ht="13.8" x14ac:dyDescent="0.3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3:39" ht="13.8" x14ac:dyDescent="0.3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3:39" ht="13.8" x14ac:dyDescent="0.3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3:39" ht="13.8" x14ac:dyDescent="0.3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3:39" ht="13.8" x14ac:dyDescent="0.3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3:39" ht="13.8" x14ac:dyDescent="0.3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3:39" ht="13.8" x14ac:dyDescent="0.3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3:39" ht="13.8" x14ac:dyDescent="0.3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3:39" ht="13.8" x14ac:dyDescent="0.3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3:39" ht="13.8" x14ac:dyDescent="0.3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3:39" ht="13.8" x14ac:dyDescent="0.3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3:39" ht="13.8" x14ac:dyDescent="0.3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3:39" ht="13.8" x14ac:dyDescent="0.3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3:39" ht="13.8" x14ac:dyDescent="0.3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3:39" ht="13.8" x14ac:dyDescent="0.3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3:39" ht="13.8" x14ac:dyDescent="0.3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3:39" ht="13.8" x14ac:dyDescent="0.3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3:39" ht="13.8" x14ac:dyDescent="0.3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3:39" ht="13.8" x14ac:dyDescent="0.3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3:39" ht="13.8" x14ac:dyDescent="0.3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3:39" ht="13.8" x14ac:dyDescent="0.3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3:39" ht="13.8" x14ac:dyDescent="0.3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3:39" ht="13.8" x14ac:dyDescent="0.3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3:39" ht="13.8" x14ac:dyDescent="0.3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3:39" ht="13.8" x14ac:dyDescent="0.3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3:39" ht="13.8" x14ac:dyDescent="0.3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3:39" ht="13.8" x14ac:dyDescent="0.3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3:39" ht="13.8" x14ac:dyDescent="0.3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3:39" ht="13.8" x14ac:dyDescent="0.3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3:39" ht="13.8" x14ac:dyDescent="0.3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3:39" ht="13.8" x14ac:dyDescent="0.3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3:39" ht="13.8" x14ac:dyDescent="0.3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3:39" ht="13.8" x14ac:dyDescent="0.3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3:39" ht="13.8" x14ac:dyDescent="0.3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3:39" ht="13.8" x14ac:dyDescent="0.3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3:39" ht="13.8" x14ac:dyDescent="0.3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3:39" ht="13.8" x14ac:dyDescent="0.3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3:39" ht="13.8" x14ac:dyDescent="0.3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3:39" ht="13.8" x14ac:dyDescent="0.3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3:39" ht="13.8" x14ac:dyDescent="0.3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3:39" ht="13.8" x14ac:dyDescent="0.3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3:39" ht="13.8" x14ac:dyDescent="0.3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3:39" ht="13.8" x14ac:dyDescent="0.3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3:39" ht="13.8" x14ac:dyDescent="0.3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3:39" ht="13.8" x14ac:dyDescent="0.3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3:39" ht="13.8" x14ac:dyDescent="0.3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3:39" ht="13.8" x14ac:dyDescent="0.3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3:39" ht="13.8" x14ac:dyDescent="0.3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3:39" ht="13.8" x14ac:dyDescent="0.3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3:39" ht="13.8" x14ac:dyDescent="0.3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3:39" ht="13.8" x14ac:dyDescent="0.3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3:39" ht="13.8" x14ac:dyDescent="0.3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3:39" ht="13.8" x14ac:dyDescent="0.3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3:39" ht="13.8" x14ac:dyDescent="0.3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3:39" ht="13.8" x14ac:dyDescent="0.3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3:39" ht="13.8" x14ac:dyDescent="0.3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3:39" ht="13.8" x14ac:dyDescent="0.3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3:39" ht="13.8" x14ac:dyDescent="0.3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3:39" ht="13.8" x14ac:dyDescent="0.3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3:39" ht="13.8" x14ac:dyDescent="0.3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3:39" ht="13.8" x14ac:dyDescent="0.3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3:39" ht="13.8" x14ac:dyDescent="0.3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3:39" ht="13.8" x14ac:dyDescent="0.3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3:39" ht="13.8" x14ac:dyDescent="0.3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3:39" ht="13.8" x14ac:dyDescent="0.3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3:39" ht="13.8" x14ac:dyDescent="0.3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3:39" ht="13.8" x14ac:dyDescent="0.3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3:39" ht="13.8" x14ac:dyDescent="0.3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3:39" ht="13.8" x14ac:dyDescent="0.3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3:39" ht="13.8" x14ac:dyDescent="0.3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3:39" ht="13.8" x14ac:dyDescent="0.3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3:39" ht="13.8" x14ac:dyDescent="0.3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3:39" ht="13.8" x14ac:dyDescent="0.3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3:39" ht="13.8" x14ac:dyDescent="0.3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3:39" ht="13.8" x14ac:dyDescent="0.3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3:39" ht="13.8" x14ac:dyDescent="0.3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3:39" ht="13.8" x14ac:dyDescent="0.3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3:39" ht="13.8" x14ac:dyDescent="0.3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3:39" ht="13.8" x14ac:dyDescent="0.3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3:39" ht="13.8" x14ac:dyDescent="0.3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3:39" ht="13.8" x14ac:dyDescent="0.3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3:39" ht="13.8" x14ac:dyDescent="0.3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3:39" ht="13.8" x14ac:dyDescent="0.3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3:39" ht="13.8" x14ac:dyDescent="0.3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3:39" ht="13.8" x14ac:dyDescent="0.3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3:39" ht="13.8" x14ac:dyDescent="0.3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3:39" ht="13.8" x14ac:dyDescent="0.3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3:39" ht="13.8" x14ac:dyDescent="0.3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3:39" ht="13.8" x14ac:dyDescent="0.3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3:39" ht="13.8" x14ac:dyDescent="0.3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3:39" ht="13.8" x14ac:dyDescent="0.3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3:39" ht="13.8" x14ac:dyDescent="0.3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3:39" ht="13.8" x14ac:dyDescent="0.3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3:39" ht="13.8" x14ac:dyDescent="0.3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3:39" ht="13.8" x14ac:dyDescent="0.3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3:39" ht="13.8" x14ac:dyDescent="0.3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3:39" ht="13.8" x14ac:dyDescent="0.3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3:39" ht="13.8" x14ac:dyDescent="0.3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3:39" ht="13.8" x14ac:dyDescent="0.3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3:39" ht="13.8" x14ac:dyDescent="0.3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3:39" ht="13.8" x14ac:dyDescent="0.3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3:39" ht="13.8" x14ac:dyDescent="0.3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3:39" ht="13.8" x14ac:dyDescent="0.3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3:39" ht="13.8" x14ac:dyDescent="0.3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3:39" ht="13.8" x14ac:dyDescent="0.3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3:39" ht="13.8" x14ac:dyDescent="0.3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3:39" ht="13.8" x14ac:dyDescent="0.3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3:39" ht="13.8" x14ac:dyDescent="0.3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3:39" ht="13.8" x14ac:dyDescent="0.3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3:39" ht="13.8" x14ac:dyDescent="0.3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3:39" ht="13.8" x14ac:dyDescent="0.3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3:39" ht="13.8" x14ac:dyDescent="0.3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3:39" ht="13.8" x14ac:dyDescent="0.3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3:39" ht="13.8" x14ac:dyDescent="0.3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3:39" ht="13.8" x14ac:dyDescent="0.3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3:39" ht="13.8" x14ac:dyDescent="0.3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3:39" ht="13.8" x14ac:dyDescent="0.3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3:39" ht="13.8" x14ac:dyDescent="0.3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3:39" ht="13.8" x14ac:dyDescent="0.3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3:39" ht="13.8" x14ac:dyDescent="0.3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3:39" ht="13.8" x14ac:dyDescent="0.3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3:39" ht="13.8" x14ac:dyDescent="0.3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3:39" ht="13.8" x14ac:dyDescent="0.3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3:39" ht="13.8" x14ac:dyDescent="0.3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3:39" ht="13.8" x14ac:dyDescent="0.3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3:39" ht="13.8" x14ac:dyDescent="0.3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3:39" ht="13.8" x14ac:dyDescent="0.3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3:39" ht="13.8" x14ac:dyDescent="0.3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3:39" ht="13.8" x14ac:dyDescent="0.3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3:39" ht="13.8" x14ac:dyDescent="0.3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3:39" ht="13.8" x14ac:dyDescent="0.3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3:39" ht="13.8" x14ac:dyDescent="0.3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3:39" ht="13.8" x14ac:dyDescent="0.3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</sheetData>
  <sheetProtection password="CA83" sheet="1" objects="1" scenarios="1" selectLockedCells="1"/>
  <mergeCells count="6">
    <mergeCell ref="AB5:AC5"/>
    <mergeCell ref="AB22:AC22"/>
    <mergeCell ref="D22:I22"/>
    <mergeCell ref="D35:I35"/>
    <mergeCell ref="D6:I6"/>
    <mergeCell ref="J6:N6"/>
  </mergeCells>
  <phoneticPr fontId="3" type="noConversion"/>
  <conditionalFormatting sqref="L8:L19">
    <cfRule type="cellIs" dxfId="11" priority="1" stopIfTrue="1" operator="between">
      <formula>$N$5+1</formula>
      <formula>7</formula>
    </cfRule>
    <cfRule type="cellIs" dxfId="10" priority="2" stopIfTrue="1" operator="equal">
      <formula>N$5-2</formula>
    </cfRule>
  </conditionalFormatting>
  <conditionalFormatting sqref="L20">
    <cfRule type="cellIs" dxfId="9" priority="3" stopIfTrue="1" operator="between">
      <formula>$N$5+1</formula>
      <formula>7</formula>
    </cfRule>
  </conditionalFormatting>
  <conditionalFormatting sqref="J8:J20">
    <cfRule type="cellIs" dxfId="8" priority="4" stopIfTrue="1" operator="lessThan">
      <formula>$J$5</formula>
    </cfRule>
  </conditionalFormatting>
  <conditionalFormatting sqref="K8:K20">
    <cfRule type="cellIs" dxfId="7" priority="5" stopIfTrue="1" operator="lessThan">
      <formula>$K$5</formula>
    </cfRule>
  </conditionalFormatting>
  <conditionalFormatting sqref="D37:I45">
    <cfRule type="cellIs" dxfId="6" priority="6" stopIfTrue="1" operator="notBetween">
      <formula>1</formula>
      <formula>1</formula>
    </cfRule>
  </conditionalFormatting>
  <conditionalFormatting sqref="K26:K33">
    <cfRule type="cellIs" dxfId="5" priority="7" stopIfTrue="1" operator="greaterThan">
      <formula>3</formula>
    </cfRule>
  </conditionalFormatting>
  <conditionalFormatting sqref="K24">
    <cfRule type="cellIs" dxfId="4" priority="8" stopIfTrue="1" operator="greaterThan">
      <formula>2</formula>
    </cfRule>
  </conditionalFormatting>
  <conditionalFormatting sqref="K25">
    <cfRule type="cellIs" dxfId="3" priority="9" stopIfTrue="1" operator="greaterThan">
      <formula>4</formula>
    </cfRule>
  </conditionalFormatting>
  <conditionalFormatting sqref="N8:N20">
    <cfRule type="cellIs" dxfId="2" priority="10" stopIfTrue="1" operator="equal">
      <formula>+"ERR"</formula>
    </cfRule>
  </conditionalFormatting>
  <dataValidations xWindow="163" yWindow="542" count="4">
    <dataValidation type="list" allowBlank="1" showInputMessage="1" showErrorMessage="1" error="Value must be selected from drop down list" prompt="Select Position From here" sqref="D8:I20">
      <formula1>$C$24:$C$33</formula1>
    </dataValidation>
    <dataValidation allowBlank="1" showInputMessage="1" showErrorMessage="1" prompt="Enter First Name and Initial or Last name Here._x000a_Note that everything AFTER the first space is what will show on the Line-up Card" sqref="C8:C20"/>
    <dataValidation allowBlank="1" showInputMessage="1" showErrorMessage="1" prompt="Enter the Names of each position here - this is the list you must select from in the area above" sqref="C26:C35"/>
    <dataValidation allowBlank="1" showInputMessage="1" showErrorMessage="1" prompt="Pitcher &amp; Catcher Positions Cannot be changed due to special circumstances required" sqref="C24:C25"/>
  </dataValidations>
  <printOptions horizontalCentered="1" verticalCentered="1"/>
  <pageMargins left="0.5" right="0.5" top="0.5" bottom="0.5" header="0.5" footer="0.25"/>
  <pageSetup scale="90" orientation="landscape" horizontalDpi="4294967293" r:id="rId1"/>
  <headerFooter alignWithMargins="0">
    <oddFooter>&amp;LTHORNAPPLE VALLEY BASEBALL LEAGUE&amp;CMAJOR VERSION&amp;R&amp;8Line-Up Template v20070314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opLeftCell="A4" workbookViewId="0">
      <selection activeCell="J12" sqref="J12"/>
    </sheetView>
  </sheetViews>
  <sheetFormatPr defaultRowHeight="20.399999999999999" x14ac:dyDescent="0.35"/>
  <cols>
    <col min="1" max="1" width="10.44140625" style="4" bestFit="1" customWidth="1"/>
    <col min="2" max="2" width="17.88671875" style="4" bestFit="1" customWidth="1"/>
    <col min="3" max="10" width="9.109375" style="4" customWidth="1"/>
  </cols>
  <sheetData>
    <row r="1" spans="1:10" x14ac:dyDescent="0.35">
      <c r="A1" s="37" t="str">
        <f>+"Game Line-Up - "&amp;Input!A2</f>
        <v xml:space="preserve">Game Line-Up - </v>
      </c>
      <c r="B1" s="37"/>
      <c r="C1" s="37"/>
      <c r="D1" s="37"/>
      <c r="E1" s="37"/>
      <c r="F1" s="37"/>
      <c r="G1" s="37"/>
      <c r="H1" s="37"/>
      <c r="I1" s="98">
        <f>Input!C4</f>
        <v>0</v>
      </c>
      <c r="J1" s="98"/>
    </row>
    <row r="2" spans="1:10" x14ac:dyDescent="0.3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35">
      <c r="A3" s="38" t="s">
        <v>26</v>
      </c>
      <c r="B3" s="39">
        <f>Input!F1</f>
        <v>0</v>
      </c>
      <c r="C3" s="37"/>
      <c r="D3" s="37"/>
      <c r="E3" s="37"/>
      <c r="F3" s="38" t="s">
        <v>27</v>
      </c>
      <c r="G3" s="39">
        <f>Input!F4</f>
        <v>0</v>
      </c>
      <c r="H3" s="37"/>
      <c r="I3" s="37"/>
      <c r="J3" s="37"/>
    </row>
    <row r="4" spans="1:10" ht="21" thickBot="1" x14ac:dyDescent="0.4">
      <c r="A4" s="37"/>
      <c r="B4" s="39">
        <f>Input!F2</f>
        <v>0</v>
      </c>
      <c r="C4" s="37"/>
      <c r="D4" s="37"/>
      <c r="E4" s="37"/>
      <c r="F4" s="37"/>
      <c r="G4" s="39">
        <f>Input!F5</f>
        <v>0</v>
      </c>
      <c r="H4" s="37"/>
      <c r="I4" s="37"/>
      <c r="J4" s="37"/>
    </row>
    <row r="5" spans="1:10" ht="21" thickTop="1" x14ac:dyDescent="0.35">
      <c r="A5" s="5"/>
      <c r="B5" s="6"/>
      <c r="C5" s="96" t="s">
        <v>0</v>
      </c>
      <c r="D5" s="96"/>
      <c r="E5" s="96"/>
      <c r="F5" s="96"/>
      <c r="G5" s="96"/>
      <c r="H5" s="96"/>
      <c r="I5" s="96"/>
      <c r="J5" s="97"/>
    </row>
    <row r="6" spans="1:10" x14ac:dyDescent="0.35">
      <c r="A6" s="7" t="s">
        <v>12</v>
      </c>
      <c r="B6" s="8" t="s">
        <v>25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0">
        <v>8</v>
      </c>
    </row>
    <row r="7" spans="1:10" s="15" customFormat="1" ht="29.25" customHeight="1" x14ac:dyDescent="0.25">
      <c r="A7" s="22">
        <f>Input!B8</f>
        <v>0</v>
      </c>
      <c r="B7" s="12" t="str">
        <f>Input!M8</f>
        <v/>
      </c>
      <c r="C7" s="13" t="str">
        <f>IF(ISNA(VLOOKUP(Input!D8,Input!$C$24:$J$36,8,0)),"",VLOOKUP(Input!D8,Input!$C$24:$J$36,8,0))</f>
        <v/>
      </c>
      <c r="D7" s="13" t="str">
        <f>IF(ISNA(VLOOKUP(Input!E8,Input!$C$24:$J$36,8,0)),"",VLOOKUP(Input!E8,Input!$C$24:$J$36,8,0))</f>
        <v/>
      </c>
      <c r="E7" s="13" t="str">
        <f>IF(ISNA(VLOOKUP(Input!F8,Input!$C$24:$J$36,8,0)),"",VLOOKUP(Input!F8,Input!$C$24:$J$36,8,0))</f>
        <v/>
      </c>
      <c r="F7" s="13" t="str">
        <f>IF(ISNA(VLOOKUP(Input!G8,Input!$C$24:$J$36,8,0)),"",VLOOKUP(Input!G8,Input!$C$24:$J$36,8,0))</f>
        <v/>
      </c>
      <c r="G7" s="13" t="str">
        <f>IF(ISNA(VLOOKUP(Input!H8,Input!$C$24:$J$36,8,0)),"",VLOOKUP(Input!H8,Input!$C$24:$J$36,8,0))</f>
        <v/>
      </c>
      <c r="H7" s="13" t="str">
        <f>IF(ISNA(VLOOKUP(Input!I8,Input!$C$24:$J$36,8,0)),"",VLOOKUP(Input!I8,Input!$C$24:$J$36,8,0))</f>
        <v/>
      </c>
      <c r="I7" s="13"/>
      <c r="J7" s="14"/>
    </row>
    <row r="8" spans="1:10" s="15" customFormat="1" ht="29.25" customHeight="1" x14ac:dyDescent="0.25">
      <c r="A8" s="23">
        <f>Input!B9</f>
        <v>0</v>
      </c>
      <c r="B8" s="16" t="str">
        <f>Input!M9</f>
        <v/>
      </c>
      <c r="C8" s="17" t="str">
        <f>IF(ISNA(VLOOKUP(Input!D9,Input!$C$24:$J$36,8,0)),"",VLOOKUP(Input!D9,Input!$C$24:$J$36,8,0))</f>
        <v/>
      </c>
      <c r="D8" s="17" t="str">
        <f>IF(ISNA(VLOOKUP(Input!E9,Input!$C$24:$J$36,8,0)),"",VLOOKUP(Input!E9,Input!$C$24:$J$36,8,0))</f>
        <v/>
      </c>
      <c r="E8" s="17" t="str">
        <f>IF(ISNA(VLOOKUP(Input!F9,Input!$C$24:$J$36,8,0)),"",VLOOKUP(Input!F9,Input!$C$24:$J$36,8,0))</f>
        <v/>
      </c>
      <c r="F8" s="17" t="str">
        <f>IF(ISNA(VLOOKUP(Input!G9,Input!$C$24:$J$36,8,0)),"",VLOOKUP(Input!G9,Input!$C$24:$J$36,8,0))</f>
        <v/>
      </c>
      <c r="G8" s="17" t="str">
        <f>IF(ISNA(VLOOKUP(Input!H9,Input!$C$24:$J$36,8,0)),"",VLOOKUP(Input!H9,Input!$C$24:$J$36,8,0))</f>
        <v/>
      </c>
      <c r="H8" s="17" t="str">
        <f>IF(ISNA(VLOOKUP(Input!I9,Input!$C$24:$J$36,8,0)),"",VLOOKUP(Input!I9,Input!$C$24:$J$36,8,0))</f>
        <v/>
      </c>
      <c r="I8" s="17"/>
      <c r="J8" s="18"/>
    </row>
    <row r="9" spans="1:10" s="15" customFormat="1" ht="29.25" customHeight="1" x14ac:dyDescent="0.25">
      <c r="A9" s="22">
        <f>Input!B10</f>
        <v>0</v>
      </c>
      <c r="B9" s="12" t="str">
        <f>Input!M10</f>
        <v/>
      </c>
      <c r="C9" s="13" t="str">
        <f>IF(ISNA(VLOOKUP(Input!D10,Input!$C$24:$J$36,8,0)),"",VLOOKUP(Input!D10,Input!$C$24:$J$36,8,0))</f>
        <v/>
      </c>
      <c r="D9" s="13" t="str">
        <f>IF(ISNA(VLOOKUP(Input!E10,Input!$C$24:$J$36,8,0)),"",VLOOKUP(Input!E10,Input!$C$24:$J$36,8,0))</f>
        <v/>
      </c>
      <c r="E9" s="13" t="str">
        <f>IF(ISNA(VLOOKUP(Input!F10,Input!$C$24:$J$36,8,0)),"",VLOOKUP(Input!F10,Input!$C$24:$J$36,8,0))</f>
        <v/>
      </c>
      <c r="F9" s="13" t="str">
        <f>IF(ISNA(VLOOKUP(Input!G10,Input!$C$24:$J$36,8,0)),"",VLOOKUP(Input!G10,Input!$C$24:$J$36,8,0))</f>
        <v/>
      </c>
      <c r="G9" s="13" t="str">
        <f>IF(ISNA(VLOOKUP(Input!H10,Input!$C$24:$J$36,8,0)),"",VLOOKUP(Input!H10,Input!$C$24:$J$36,8,0))</f>
        <v/>
      </c>
      <c r="H9" s="13" t="str">
        <f>IF(ISNA(VLOOKUP(Input!I10,Input!$C$24:$J$36,8,0)),"",VLOOKUP(Input!I10,Input!$C$24:$J$36,8,0))</f>
        <v/>
      </c>
      <c r="I9" s="13"/>
      <c r="J9" s="14"/>
    </row>
    <row r="10" spans="1:10" s="15" customFormat="1" ht="29.25" customHeight="1" x14ac:dyDescent="0.25">
      <c r="A10" s="23">
        <f>Input!B11</f>
        <v>0</v>
      </c>
      <c r="B10" s="16" t="str">
        <f>Input!M11</f>
        <v/>
      </c>
      <c r="C10" s="17" t="str">
        <f>IF(ISNA(VLOOKUP(Input!D11,Input!$C$24:$J$36,8,0)),"",VLOOKUP(Input!D11,Input!$C$24:$J$36,8,0))</f>
        <v/>
      </c>
      <c r="D10" s="17" t="str">
        <f>IF(ISNA(VLOOKUP(Input!E11,Input!$C$24:$J$36,8,0)),"",VLOOKUP(Input!E11,Input!$C$24:$J$36,8,0))</f>
        <v/>
      </c>
      <c r="E10" s="17" t="str">
        <f>IF(ISNA(VLOOKUP(Input!F11,Input!$C$24:$J$36,8,0)),"",VLOOKUP(Input!F11,Input!$C$24:$J$36,8,0))</f>
        <v/>
      </c>
      <c r="F10" s="17" t="str">
        <f>IF(ISNA(VLOOKUP(Input!G11,Input!$C$24:$J$36,8,0)),"",VLOOKUP(Input!G11,Input!$C$24:$J$36,8,0))</f>
        <v/>
      </c>
      <c r="G10" s="17" t="str">
        <f>IF(ISNA(VLOOKUP(Input!H11,Input!$C$24:$J$36,8,0)),"",VLOOKUP(Input!H11,Input!$C$24:$J$36,8,0))</f>
        <v/>
      </c>
      <c r="H10" s="17" t="str">
        <f>IF(ISNA(VLOOKUP(Input!I11,Input!$C$24:$J$36,8,0)),"",VLOOKUP(Input!I11,Input!$C$24:$J$36,8,0))</f>
        <v/>
      </c>
      <c r="I10" s="17"/>
      <c r="J10" s="18"/>
    </row>
    <row r="11" spans="1:10" s="15" customFormat="1" ht="29.25" customHeight="1" x14ac:dyDescent="0.25">
      <c r="A11" s="22">
        <f>Input!B12</f>
        <v>0</v>
      </c>
      <c r="B11" s="12" t="str">
        <f>Input!M12</f>
        <v/>
      </c>
      <c r="C11" s="13" t="str">
        <f>IF(ISNA(VLOOKUP(Input!D12,Input!$C$24:$J$36,8,0)),"",VLOOKUP(Input!D12,Input!$C$24:$J$36,8,0))</f>
        <v/>
      </c>
      <c r="D11" s="13" t="str">
        <f>IF(ISNA(VLOOKUP(Input!E12,Input!$C$24:$J$36,8,0)),"",VLOOKUP(Input!E12,Input!$C$24:$J$36,8,0))</f>
        <v/>
      </c>
      <c r="E11" s="13" t="str">
        <f>IF(ISNA(VLOOKUP(Input!F12,Input!$C$24:$J$36,8,0)),"",VLOOKUP(Input!F12,Input!$C$24:$J$36,8,0))</f>
        <v/>
      </c>
      <c r="F11" s="13" t="str">
        <f>IF(ISNA(VLOOKUP(Input!G12,Input!$C$24:$J$36,8,0)),"",VLOOKUP(Input!G12,Input!$C$24:$J$36,8,0))</f>
        <v/>
      </c>
      <c r="G11" s="13" t="str">
        <f>IF(ISNA(VLOOKUP(Input!H12,Input!$C$24:$J$36,8,0)),"",VLOOKUP(Input!H12,Input!$C$24:$J$36,8,0))</f>
        <v/>
      </c>
      <c r="H11" s="13" t="str">
        <f>IF(ISNA(VLOOKUP(Input!I12,Input!$C$24:$J$36,8,0)),"",VLOOKUP(Input!I12,Input!$C$24:$J$36,8,0))</f>
        <v/>
      </c>
      <c r="I11" s="13"/>
      <c r="J11" s="14"/>
    </row>
    <row r="12" spans="1:10" s="15" customFormat="1" ht="29.25" customHeight="1" x14ac:dyDescent="0.25">
      <c r="A12" s="23">
        <f>Input!B13</f>
        <v>0</v>
      </c>
      <c r="B12" s="16" t="str">
        <f>Input!M13</f>
        <v/>
      </c>
      <c r="C12" s="17" t="str">
        <f>IF(ISNA(VLOOKUP(Input!D13,Input!$C$24:$J$36,8,0)),"",VLOOKUP(Input!D13,Input!$C$24:$J$36,8,0))</f>
        <v/>
      </c>
      <c r="D12" s="17" t="str">
        <f>IF(ISNA(VLOOKUP(Input!E13,Input!$C$24:$J$36,8,0)),"",VLOOKUP(Input!E13,Input!$C$24:$J$36,8,0))</f>
        <v/>
      </c>
      <c r="E12" s="17" t="str">
        <f>IF(ISNA(VLOOKUP(Input!F13,Input!$C$24:$J$36,8,0)),"",VLOOKUP(Input!F13,Input!$C$24:$J$36,8,0))</f>
        <v/>
      </c>
      <c r="F12" s="17" t="str">
        <f>IF(ISNA(VLOOKUP(Input!G13,Input!$C$24:$J$36,8,0)),"",VLOOKUP(Input!G13,Input!$C$24:$J$36,8,0))</f>
        <v/>
      </c>
      <c r="G12" s="17" t="str">
        <f>IF(ISNA(VLOOKUP(Input!H13,Input!$C$24:$J$36,8,0)),"",VLOOKUP(Input!H13,Input!$C$24:$J$36,8,0))</f>
        <v/>
      </c>
      <c r="H12" s="17" t="str">
        <f>IF(ISNA(VLOOKUP(Input!I13,Input!$C$24:$J$36,8,0)),"",VLOOKUP(Input!I13,Input!$C$24:$J$36,8,0))</f>
        <v/>
      </c>
      <c r="I12" s="17"/>
      <c r="J12" s="18"/>
    </row>
    <row r="13" spans="1:10" s="15" customFormat="1" ht="29.25" customHeight="1" x14ac:dyDescent="0.25">
      <c r="A13" s="22">
        <f>Input!B14</f>
        <v>0</v>
      </c>
      <c r="B13" s="12" t="str">
        <f>Input!M14</f>
        <v/>
      </c>
      <c r="C13" s="13" t="str">
        <f>IF(ISNA(VLOOKUP(Input!D14,Input!$C$24:$J$36,8,0)),"",VLOOKUP(Input!D14,Input!$C$24:$J$36,8,0))</f>
        <v/>
      </c>
      <c r="D13" s="13" t="str">
        <f>IF(ISNA(VLOOKUP(Input!E14,Input!$C$24:$J$36,8,0)),"",VLOOKUP(Input!E14,Input!$C$24:$J$36,8,0))</f>
        <v/>
      </c>
      <c r="E13" s="13" t="str">
        <f>IF(ISNA(VLOOKUP(Input!F14,Input!$C$24:$J$36,8,0)),"",VLOOKUP(Input!F14,Input!$C$24:$J$36,8,0))</f>
        <v/>
      </c>
      <c r="F13" s="13" t="str">
        <f>IF(ISNA(VLOOKUP(Input!G14,Input!$C$24:$J$36,8,0)),"",VLOOKUP(Input!G14,Input!$C$24:$J$36,8,0))</f>
        <v/>
      </c>
      <c r="G13" s="13" t="str">
        <f>IF(ISNA(VLOOKUP(Input!H14,Input!$C$24:$J$36,8,0)),"",VLOOKUP(Input!H14,Input!$C$24:$J$36,8,0))</f>
        <v/>
      </c>
      <c r="H13" s="13" t="str">
        <f>IF(ISNA(VLOOKUP(Input!I14,Input!$C$24:$J$36,8,0)),"",VLOOKUP(Input!I14,Input!$C$24:$J$36,8,0))</f>
        <v/>
      </c>
      <c r="I13" s="13"/>
      <c r="J13" s="14"/>
    </row>
    <row r="14" spans="1:10" s="15" customFormat="1" ht="29.25" customHeight="1" x14ac:dyDescent="0.25">
      <c r="A14" s="23">
        <f>Input!B15</f>
        <v>0</v>
      </c>
      <c r="B14" s="16" t="str">
        <f>Input!M15</f>
        <v/>
      </c>
      <c r="C14" s="17" t="str">
        <f>IF(ISNA(VLOOKUP(Input!D15,Input!$C$24:$J$36,8,0)),"",VLOOKUP(Input!D15,Input!$C$24:$J$36,8,0))</f>
        <v/>
      </c>
      <c r="D14" s="17" t="str">
        <f>IF(ISNA(VLOOKUP(Input!E15,Input!$C$24:$J$36,8,0)),"",VLOOKUP(Input!E15,Input!$C$24:$J$36,8,0))</f>
        <v/>
      </c>
      <c r="E14" s="17" t="str">
        <f>IF(ISNA(VLOOKUP(Input!F15,Input!$C$24:$J$36,8,0)),"",VLOOKUP(Input!F15,Input!$C$24:$J$36,8,0))</f>
        <v/>
      </c>
      <c r="F14" s="17" t="str">
        <f>IF(ISNA(VLOOKUP(Input!G15,Input!$C$24:$J$36,8,0)),"",VLOOKUP(Input!G15,Input!$C$24:$J$36,8,0))</f>
        <v/>
      </c>
      <c r="G14" s="17" t="str">
        <f>IF(ISNA(VLOOKUP(Input!H15,Input!$C$24:$J$36,8,0)),"",VLOOKUP(Input!H15,Input!$C$24:$J$36,8,0))</f>
        <v/>
      </c>
      <c r="H14" s="17" t="str">
        <f>IF(ISNA(VLOOKUP(Input!I15,Input!$C$24:$J$36,8,0)),"",VLOOKUP(Input!I15,Input!$C$24:$J$36,8,0))</f>
        <v/>
      </c>
      <c r="I14" s="17"/>
      <c r="J14" s="18"/>
    </row>
    <row r="15" spans="1:10" s="15" customFormat="1" ht="29.25" customHeight="1" x14ac:dyDescent="0.25">
      <c r="A15" s="22">
        <f>Input!B16</f>
        <v>0</v>
      </c>
      <c r="B15" s="12" t="str">
        <f>Input!M16</f>
        <v/>
      </c>
      <c r="C15" s="13" t="str">
        <f>IF(ISNA(VLOOKUP(Input!D16,Input!$C$24:$J$36,8,0)),"",VLOOKUP(Input!D16,Input!$C$24:$J$36,8,0))</f>
        <v/>
      </c>
      <c r="D15" s="13" t="str">
        <f>IF(ISNA(VLOOKUP(Input!E16,Input!$C$24:$J$36,8,0)),"",VLOOKUP(Input!E16,Input!$C$24:$J$36,8,0))</f>
        <v/>
      </c>
      <c r="E15" s="13" t="str">
        <f>IF(ISNA(VLOOKUP(Input!F16,Input!$C$24:$J$36,8,0)),"",VLOOKUP(Input!F16,Input!$C$24:$J$36,8,0))</f>
        <v/>
      </c>
      <c r="F15" s="13" t="str">
        <f>IF(ISNA(VLOOKUP(Input!G16,Input!$C$24:$J$36,8,0)),"",VLOOKUP(Input!G16,Input!$C$24:$J$36,8,0))</f>
        <v/>
      </c>
      <c r="G15" s="13" t="str">
        <f>IF(ISNA(VLOOKUP(Input!H16,Input!$C$24:$J$36,8,0)),"",VLOOKUP(Input!H16,Input!$C$24:$J$36,8,0))</f>
        <v/>
      </c>
      <c r="H15" s="13" t="str">
        <f>IF(ISNA(VLOOKUP(Input!I16,Input!$C$24:$J$36,8,0)),"",VLOOKUP(Input!I16,Input!$C$24:$J$36,8,0))</f>
        <v/>
      </c>
      <c r="I15" s="13"/>
      <c r="J15" s="14"/>
    </row>
    <row r="16" spans="1:10" s="15" customFormat="1" ht="29.25" customHeight="1" x14ac:dyDescent="0.25">
      <c r="A16" s="23">
        <f>Input!B17</f>
        <v>0</v>
      </c>
      <c r="B16" s="16" t="str">
        <f>Input!M17</f>
        <v/>
      </c>
      <c r="C16" s="17" t="str">
        <f>IF(ISNA(VLOOKUP(Input!D17,Input!$C$24:$J$36,8,0)),"",VLOOKUP(Input!D17,Input!$C$24:$J$36,8,0))</f>
        <v/>
      </c>
      <c r="D16" s="17" t="str">
        <f>IF(ISNA(VLOOKUP(Input!E17,Input!$C$24:$J$36,8,0)),"",VLOOKUP(Input!E17,Input!$C$24:$J$36,8,0))</f>
        <v/>
      </c>
      <c r="E16" s="17" t="str">
        <f>IF(ISNA(VLOOKUP(Input!F17,Input!$C$24:$J$36,8,0)),"",VLOOKUP(Input!F17,Input!$C$24:$J$36,8,0))</f>
        <v/>
      </c>
      <c r="F16" s="17" t="str">
        <f>IF(ISNA(VLOOKUP(Input!G17,Input!$C$24:$J$36,8,0)),"",VLOOKUP(Input!G17,Input!$C$24:$J$36,8,0))</f>
        <v/>
      </c>
      <c r="G16" s="17" t="str">
        <f>IF(ISNA(VLOOKUP(Input!H17,Input!$C$24:$J$36,8,0)),"",VLOOKUP(Input!H17,Input!$C$24:$J$36,8,0))</f>
        <v/>
      </c>
      <c r="H16" s="17" t="str">
        <f>IF(ISNA(VLOOKUP(Input!I17,Input!$C$24:$J$36,8,0)),"",VLOOKUP(Input!I17,Input!$C$24:$J$36,8,0))</f>
        <v/>
      </c>
      <c r="I16" s="17"/>
      <c r="J16" s="18"/>
    </row>
    <row r="17" spans="1:10" s="15" customFormat="1" ht="29.25" customHeight="1" x14ac:dyDescent="0.25">
      <c r="A17" s="22">
        <f>Input!B18</f>
        <v>0</v>
      </c>
      <c r="B17" s="12" t="str">
        <f>Input!M18</f>
        <v/>
      </c>
      <c r="C17" s="13" t="str">
        <f>IF(ISNA(VLOOKUP(Input!D18,Input!$C$24:$J$36,8,0)),"",VLOOKUP(Input!D18,Input!$C$24:$J$36,8,0))</f>
        <v/>
      </c>
      <c r="D17" s="13" t="str">
        <f>IF(ISNA(VLOOKUP(Input!E18,Input!$C$24:$J$36,8,0)),"",VLOOKUP(Input!E18,Input!$C$24:$J$36,8,0))</f>
        <v/>
      </c>
      <c r="E17" s="13" t="str">
        <f>IF(ISNA(VLOOKUP(Input!F18,Input!$C$24:$J$36,8,0)),"",VLOOKUP(Input!F18,Input!$C$24:$J$36,8,0))</f>
        <v/>
      </c>
      <c r="F17" s="13" t="str">
        <f>IF(ISNA(VLOOKUP(Input!G18,Input!$C$24:$J$36,8,0)),"",VLOOKUP(Input!G18,Input!$C$24:$J$36,8,0))</f>
        <v/>
      </c>
      <c r="G17" s="13" t="str">
        <f>IF(ISNA(VLOOKUP(Input!H18,Input!$C$24:$J$36,8,0)),"",VLOOKUP(Input!H18,Input!$C$24:$J$36,8,0))</f>
        <v/>
      </c>
      <c r="H17" s="13" t="str">
        <f>IF(ISNA(VLOOKUP(Input!I18,Input!$C$24:$J$36,8,0)),"",VLOOKUP(Input!I18,Input!$C$24:$J$36,8,0))</f>
        <v/>
      </c>
      <c r="I17" s="13"/>
      <c r="J17" s="14"/>
    </row>
    <row r="18" spans="1:10" s="15" customFormat="1" ht="29.25" customHeight="1" x14ac:dyDescent="0.25">
      <c r="A18" s="23">
        <f>Input!B19</f>
        <v>0</v>
      </c>
      <c r="B18" s="16" t="str">
        <f>Input!M19</f>
        <v/>
      </c>
      <c r="C18" s="17" t="str">
        <f>IF(ISNA(VLOOKUP(Input!D19,Input!$C$24:$J$36,8,0)),"",VLOOKUP(Input!D19,Input!$C$24:$J$36,8,0))</f>
        <v/>
      </c>
      <c r="D18" s="17" t="str">
        <f>IF(ISNA(VLOOKUP(Input!E19,Input!$C$24:$J$36,8,0)),"",VLOOKUP(Input!E19,Input!$C$24:$J$36,8,0))</f>
        <v/>
      </c>
      <c r="E18" s="17" t="str">
        <f>IF(ISNA(VLOOKUP(Input!F19,Input!$C$24:$J$36,8,0)),"",VLOOKUP(Input!F19,Input!$C$24:$J$36,8,0))</f>
        <v/>
      </c>
      <c r="F18" s="17" t="str">
        <f>IF(ISNA(VLOOKUP(Input!G19,Input!$C$24:$J$36,8,0)),"",VLOOKUP(Input!G19,Input!$C$24:$J$36,8,0))</f>
        <v/>
      </c>
      <c r="G18" s="17" t="str">
        <f>IF(ISNA(VLOOKUP(Input!H19,Input!$C$24:$J$36,8,0)),"",VLOOKUP(Input!H19,Input!$C$24:$J$36,8,0))</f>
        <v/>
      </c>
      <c r="H18" s="17" t="str">
        <f>IF(ISNA(VLOOKUP(Input!I19,Input!$C$24:$J$36,8,0)),"",VLOOKUP(Input!I19,Input!$C$24:$J$36,8,0))</f>
        <v/>
      </c>
      <c r="I18" s="17"/>
      <c r="J18" s="18"/>
    </row>
    <row r="19" spans="1:10" s="15" customFormat="1" ht="29.25" customHeight="1" thickBot="1" x14ac:dyDescent="0.3">
      <c r="A19" s="24" t="str">
        <f>Input!B20</f>
        <v xml:space="preserve"> </v>
      </c>
      <c r="B19" s="19" t="str">
        <f>Input!M20</f>
        <v/>
      </c>
      <c r="C19" s="20" t="str">
        <f>IF(ISNA(VLOOKUP(Input!D20,Input!$C$24:$J$36,8,0)),"",VLOOKUP(Input!D20,Input!$C$24:$J$36,8,0))</f>
        <v/>
      </c>
      <c r="D19" s="20" t="str">
        <f>IF(ISNA(VLOOKUP(Input!E20,Input!$C$24:$J$36,8,0)),"",VLOOKUP(Input!E20,Input!$C$24:$J$36,8,0))</f>
        <v/>
      </c>
      <c r="E19" s="20" t="str">
        <f>IF(ISNA(VLOOKUP(Input!F20,Input!$C$24:$J$36,8,0)),"",VLOOKUP(Input!F20,Input!$C$24:$J$36,8,0))</f>
        <v/>
      </c>
      <c r="F19" s="20" t="str">
        <f>IF(ISNA(VLOOKUP(Input!G20,Input!$C$24:$J$36,8,0)),"",VLOOKUP(Input!G20,Input!$C$24:$J$36,8,0))</f>
        <v/>
      </c>
      <c r="G19" s="20" t="str">
        <f>IF(ISNA(VLOOKUP(Input!H20,Input!$C$24:$J$36,8,0)),"",VLOOKUP(Input!H20,Input!$C$24:$J$36,8,0))</f>
        <v/>
      </c>
      <c r="H19" s="20" t="str">
        <f>IF(ISNA(VLOOKUP(Input!I20,Input!$C$24:$J$36,8,0)),"",VLOOKUP(Input!I20,Input!$C$24:$J$36,8,0))</f>
        <v/>
      </c>
      <c r="I19" s="20"/>
      <c r="J19" s="21"/>
    </row>
    <row r="20" spans="1:10" ht="21" thickTop="1" x14ac:dyDescent="0.35"/>
    <row r="22" spans="1:10" ht="21.6" x14ac:dyDescent="0.45">
      <c r="B22" s="9"/>
    </row>
    <row r="23" spans="1:10" ht="21.6" x14ac:dyDescent="0.45">
      <c r="B23" s="9"/>
    </row>
    <row r="24" spans="1:10" ht="21.6" x14ac:dyDescent="0.45">
      <c r="B24" s="9"/>
    </row>
    <row r="25" spans="1:10" ht="21.6" x14ac:dyDescent="0.45">
      <c r="B25" s="9"/>
    </row>
    <row r="26" spans="1:10" ht="21.6" x14ac:dyDescent="0.45">
      <c r="B26" s="9"/>
    </row>
    <row r="27" spans="1:10" ht="21.6" x14ac:dyDescent="0.45">
      <c r="B27" s="9"/>
    </row>
    <row r="28" spans="1:10" ht="21.6" x14ac:dyDescent="0.45">
      <c r="B28" s="9"/>
    </row>
    <row r="29" spans="1:10" ht="21.6" x14ac:dyDescent="0.45">
      <c r="B29" s="9"/>
    </row>
    <row r="30" spans="1:10" ht="21.6" x14ac:dyDescent="0.45">
      <c r="B30" s="9"/>
    </row>
    <row r="31" spans="1:10" ht="21.6" x14ac:dyDescent="0.45">
      <c r="B31" s="9"/>
    </row>
  </sheetData>
  <sheetProtection password="CA83" sheet="1" objects="1" scenarios="1" selectLockedCells="1"/>
  <mergeCells count="2">
    <mergeCell ref="C5:J5"/>
    <mergeCell ref="I1:J1"/>
  </mergeCells>
  <phoneticPr fontId="3" type="noConversion"/>
  <printOptions horizontalCentered="1"/>
  <pageMargins left="0.5" right="0.5" top="1" bottom="1" header="0.5" footer="0.5"/>
  <pageSetup scale="96" orientation="portrait" r:id="rId1"/>
  <headerFooter alignWithMargins="0">
    <oddFooter>&amp;LTHORNAPPLE VALLEY BASEBALL LEAGUE&amp;CMAJOR VERSION&amp;R&amp;8Line-Up Template v20070314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C2" sqref="C2"/>
    </sheetView>
  </sheetViews>
  <sheetFormatPr defaultRowHeight="13.2" x14ac:dyDescent="0.25"/>
  <cols>
    <col min="10" max="10" width="10.33203125" customWidth="1"/>
  </cols>
  <sheetData>
    <row r="1" spans="1:10" ht="20.399999999999999" x14ac:dyDescent="0.35">
      <c r="A1" s="37" t="str">
        <f>+"Game Line-Up - "&amp;Input!A2</f>
        <v xml:space="preserve">Game Line-Up - </v>
      </c>
      <c r="B1" s="37"/>
      <c r="C1" s="37"/>
      <c r="D1" s="37"/>
      <c r="E1" s="37"/>
      <c r="F1" s="37"/>
      <c r="G1" s="37"/>
      <c r="H1" s="37"/>
      <c r="I1" s="98">
        <f>Input!C4</f>
        <v>0</v>
      </c>
      <c r="J1" s="98"/>
    </row>
    <row r="2" spans="1:10" ht="21" thickBot="1" x14ac:dyDescent="0.4">
      <c r="B2" s="78" t="s">
        <v>44</v>
      </c>
      <c r="C2" s="79">
        <v>1</v>
      </c>
      <c r="D2" s="37"/>
      <c r="E2" s="37"/>
      <c r="F2" s="37"/>
      <c r="G2" s="37"/>
      <c r="H2" s="37"/>
      <c r="I2" s="37"/>
      <c r="J2" s="37"/>
    </row>
    <row r="3" spans="1:10" x14ac:dyDescent="0.25">
      <c r="E3" s="99" t="s">
        <v>45</v>
      </c>
      <c r="F3" s="100"/>
    </row>
    <row r="4" spans="1:10" ht="13.8" thickBot="1" x14ac:dyDescent="0.3">
      <c r="E4" s="80">
        <v>1</v>
      </c>
      <c r="F4" s="81" t="e">
        <f>Input!D31</f>
        <v>#N/A</v>
      </c>
    </row>
    <row r="5" spans="1:10" x14ac:dyDescent="0.25">
      <c r="A5" s="99" t="s">
        <v>45</v>
      </c>
      <c r="B5" s="100"/>
      <c r="E5" s="80">
        <v>2</v>
      </c>
      <c r="F5" s="81" t="e">
        <f>Input!E31</f>
        <v>#N/A</v>
      </c>
      <c r="I5" s="99" t="s">
        <v>46</v>
      </c>
      <c r="J5" s="100"/>
    </row>
    <row r="6" spans="1:10" x14ac:dyDescent="0.25">
      <c r="A6" s="80">
        <v>1</v>
      </c>
      <c r="B6" s="81" t="e">
        <f>Input!D30</f>
        <v>#N/A</v>
      </c>
      <c r="E6" s="80">
        <v>3</v>
      </c>
      <c r="F6" s="81" t="e">
        <f>Input!F31</f>
        <v>#N/A</v>
      </c>
      <c r="I6" s="80">
        <v>1</v>
      </c>
      <c r="J6" s="81" t="e">
        <f>Input!D32</f>
        <v>#N/A</v>
      </c>
    </row>
    <row r="7" spans="1:10" x14ac:dyDescent="0.25">
      <c r="A7" s="80">
        <v>2</v>
      </c>
      <c r="B7" s="81" t="e">
        <f>Input!E30</f>
        <v>#N/A</v>
      </c>
      <c r="E7" s="80">
        <v>4</v>
      </c>
      <c r="F7" s="81" t="e">
        <f>Input!G31</f>
        <v>#N/A</v>
      </c>
      <c r="I7" s="80">
        <v>2</v>
      </c>
      <c r="J7" s="81" t="e">
        <f>Input!E32</f>
        <v>#N/A</v>
      </c>
    </row>
    <row r="8" spans="1:10" x14ac:dyDescent="0.25">
      <c r="A8" s="80">
        <v>3</v>
      </c>
      <c r="B8" s="81" t="e">
        <f>Input!F30</f>
        <v>#N/A</v>
      </c>
      <c r="E8" s="80">
        <v>5</v>
      </c>
      <c r="F8" s="81" t="e">
        <f>Input!H31</f>
        <v>#N/A</v>
      </c>
      <c r="I8" s="80">
        <v>3</v>
      </c>
      <c r="J8" s="81" t="e">
        <f>Input!F32</f>
        <v>#N/A</v>
      </c>
    </row>
    <row r="9" spans="1:10" x14ac:dyDescent="0.25">
      <c r="A9" s="80">
        <v>4</v>
      </c>
      <c r="B9" s="81" t="e">
        <f>Input!G30</f>
        <v>#N/A</v>
      </c>
      <c r="E9" s="80">
        <v>6</v>
      </c>
      <c r="F9" s="81" t="e">
        <f>Input!I31</f>
        <v>#N/A</v>
      </c>
      <c r="I9" s="80">
        <v>4</v>
      </c>
      <c r="J9" s="81" t="e">
        <f>Input!G32</f>
        <v>#N/A</v>
      </c>
    </row>
    <row r="10" spans="1:10" ht="13.8" thickBot="1" x14ac:dyDescent="0.3">
      <c r="A10" s="80">
        <v>5</v>
      </c>
      <c r="B10" s="81" t="e">
        <f>Input!H30</f>
        <v>#N/A</v>
      </c>
      <c r="E10" s="82"/>
      <c r="F10" s="83"/>
      <c r="I10" s="80">
        <v>5</v>
      </c>
      <c r="J10" s="81" t="e">
        <f>Input!H32</f>
        <v>#N/A</v>
      </c>
    </row>
    <row r="11" spans="1:10" ht="13.8" thickBot="1" x14ac:dyDescent="0.3">
      <c r="A11" s="80">
        <v>6</v>
      </c>
      <c r="B11" s="81" t="e">
        <f>Input!I30</f>
        <v>#N/A</v>
      </c>
      <c r="I11" s="80">
        <v>6</v>
      </c>
      <c r="J11" s="81" t="e">
        <f>Input!I32</f>
        <v>#N/A</v>
      </c>
    </row>
    <row r="12" spans="1:10" ht="13.8" thickBot="1" x14ac:dyDescent="0.3">
      <c r="A12" s="82"/>
      <c r="B12" s="84"/>
      <c r="C12" s="99" t="s">
        <v>2</v>
      </c>
      <c r="D12" s="100"/>
      <c r="G12" s="99" t="s">
        <v>5</v>
      </c>
      <c r="H12" s="101"/>
      <c r="I12" s="82"/>
      <c r="J12" s="83"/>
    </row>
    <row r="13" spans="1:10" x14ac:dyDescent="0.25">
      <c r="C13" s="80">
        <v>1</v>
      </c>
      <c r="D13" s="81" t="e">
        <f>Input!D28</f>
        <v>#N/A</v>
      </c>
      <c r="G13" s="80">
        <v>1</v>
      </c>
      <c r="H13" s="81" t="e">
        <f>Input!D27</f>
        <v>#N/A</v>
      </c>
    </row>
    <row r="14" spans="1:10" x14ac:dyDescent="0.25">
      <c r="C14" s="80">
        <v>2</v>
      </c>
      <c r="D14" s="81" t="e">
        <f>Input!E28</f>
        <v>#N/A</v>
      </c>
      <c r="G14" s="80">
        <v>2</v>
      </c>
      <c r="H14" s="81" t="e">
        <f>Input!E27</f>
        <v>#N/A</v>
      </c>
    </row>
    <row r="15" spans="1:10" x14ac:dyDescent="0.25">
      <c r="B15" s="85"/>
      <c r="C15" s="80">
        <v>3</v>
      </c>
      <c r="D15" s="81" t="e">
        <f>Input!F28</f>
        <v>#N/A</v>
      </c>
      <c r="G15" s="80">
        <v>3</v>
      </c>
      <c r="H15" s="81" t="e">
        <f>Input!F27</f>
        <v>#N/A</v>
      </c>
    </row>
    <row r="16" spans="1:10" x14ac:dyDescent="0.25">
      <c r="C16" s="80">
        <v>4</v>
      </c>
      <c r="D16" s="81" t="e">
        <f>Input!G28</f>
        <v>#N/A</v>
      </c>
      <c r="G16" s="80">
        <v>4</v>
      </c>
      <c r="H16" s="81" t="e">
        <f>Input!G27</f>
        <v>#N/A</v>
      </c>
    </row>
    <row r="17" spans="1:10" x14ac:dyDescent="0.25">
      <c r="C17" s="80">
        <v>5</v>
      </c>
      <c r="D17" s="81" t="e">
        <f>Input!H28</f>
        <v>#N/A</v>
      </c>
      <c r="G17" s="80">
        <v>5</v>
      </c>
      <c r="H17" s="81" t="e">
        <f>Input!H27</f>
        <v>#N/A</v>
      </c>
    </row>
    <row r="18" spans="1:10" x14ac:dyDescent="0.25">
      <c r="C18" s="80">
        <v>6</v>
      </c>
      <c r="D18" s="81" t="e">
        <f>Input!I28</f>
        <v>#N/A</v>
      </c>
      <c r="G18" s="80">
        <v>6</v>
      </c>
      <c r="H18" s="81" t="e">
        <f>Input!I27</f>
        <v>#N/A</v>
      </c>
    </row>
    <row r="19" spans="1:10" ht="13.8" thickBot="1" x14ac:dyDescent="0.3">
      <c r="C19" s="82"/>
      <c r="D19" s="83"/>
      <c r="G19" s="82"/>
      <c r="H19" s="83"/>
    </row>
    <row r="22" spans="1:10" ht="13.8" thickBot="1" x14ac:dyDescent="0.3"/>
    <row r="23" spans="1:10" x14ac:dyDescent="0.25">
      <c r="A23" s="99" t="s">
        <v>6</v>
      </c>
      <c r="B23" s="100"/>
      <c r="I23" s="99" t="s">
        <v>9</v>
      </c>
      <c r="J23" s="100"/>
    </row>
    <row r="24" spans="1:10" x14ac:dyDescent="0.25">
      <c r="A24" s="80">
        <v>1</v>
      </c>
      <c r="B24" s="81" t="e">
        <f>Input!D29</f>
        <v>#N/A</v>
      </c>
      <c r="I24" s="80">
        <v>1</v>
      </c>
      <c r="J24" s="81" t="e">
        <f>Input!D26</f>
        <v>#N/A</v>
      </c>
    </row>
    <row r="25" spans="1:10" x14ac:dyDescent="0.25">
      <c r="A25" s="80">
        <v>2</v>
      </c>
      <c r="B25" s="81" t="e">
        <f>Input!E29</f>
        <v>#N/A</v>
      </c>
      <c r="I25" s="80">
        <v>2</v>
      </c>
      <c r="J25" s="81" t="e">
        <f>Input!E26</f>
        <v>#N/A</v>
      </c>
    </row>
    <row r="26" spans="1:10" x14ac:dyDescent="0.25">
      <c r="A26" s="80">
        <v>3</v>
      </c>
      <c r="B26" s="81" t="e">
        <f>Input!F29</f>
        <v>#N/A</v>
      </c>
      <c r="I26" s="80">
        <v>3</v>
      </c>
      <c r="J26" s="81" t="e">
        <f>Input!F26</f>
        <v>#N/A</v>
      </c>
    </row>
    <row r="27" spans="1:10" x14ac:dyDescent="0.25">
      <c r="A27" s="80">
        <v>4</v>
      </c>
      <c r="B27" s="81" t="e">
        <f>Input!G29</f>
        <v>#N/A</v>
      </c>
      <c r="I27" s="80">
        <v>4</v>
      </c>
      <c r="J27" s="81" t="e">
        <f>Input!G26</f>
        <v>#N/A</v>
      </c>
    </row>
    <row r="28" spans="1:10" x14ac:dyDescent="0.25">
      <c r="A28" s="80">
        <v>5</v>
      </c>
      <c r="B28" s="81" t="e">
        <f>Input!H29</f>
        <v>#N/A</v>
      </c>
      <c r="I28" s="80">
        <v>5</v>
      </c>
      <c r="J28" s="81" t="e">
        <f>Input!H26</f>
        <v>#N/A</v>
      </c>
    </row>
    <row r="29" spans="1:10" x14ac:dyDescent="0.25">
      <c r="A29" s="80">
        <v>6</v>
      </c>
      <c r="B29" s="81" t="e">
        <f>Input!I29</f>
        <v>#N/A</v>
      </c>
      <c r="I29" s="80">
        <v>6</v>
      </c>
      <c r="J29" s="81" t="e">
        <f>Input!I26</f>
        <v>#N/A</v>
      </c>
    </row>
    <row r="30" spans="1:10" ht="13.8" thickBot="1" x14ac:dyDescent="0.3">
      <c r="A30" s="82"/>
      <c r="B30" s="83"/>
      <c r="I30" s="82"/>
      <c r="J30" s="83"/>
    </row>
    <row r="33" spans="2:10" ht="13.8" thickBot="1" x14ac:dyDescent="0.3"/>
    <row r="34" spans="2:10" x14ac:dyDescent="0.25">
      <c r="B34" s="99" t="s">
        <v>3</v>
      </c>
      <c r="C34" s="100"/>
      <c r="H34" s="76"/>
      <c r="I34" s="86" t="s">
        <v>47</v>
      </c>
      <c r="J34" s="87"/>
    </row>
    <row r="35" spans="2:10" x14ac:dyDescent="0.25">
      <c r="B35" s="80">
        <v>1</v>
      </c>
      <c r="C35" s="81" t="e">
        <f>Input!D24</f>
        <v>#N/A</v>
      </c>
      <c r="H35" s="80">
        <v>1</v>
      </c>
      <c r="I35" s="88" t="str">
        <f>'Printable Line-up'!B7</f>
        <v/>
      </c>
      <c r="J35" s="81"/>
    </row>
    <row r="36" spans="2:10" x14ac:dyDescent="0.25">
      <c r="B36" s="80">
        <v>2</v>
      </c>
      <c r="C36" s="81" t="e">
        <f>Input!E24</f>
        <v>#N/A</v>
      </c>
      <c r="H36" s="80">
        <v>2</v>
      </c>
      <c r="I36" s="88" t="str">
        <f>'Printable Line-up'!B8</f>
        <v/>
      </c>
      <c r="J36" s="81"/>
    </row>
    <row r="37" spans="2:10" x14ac:dyDescent="0.25">
      <c r="B37" s="80">
        <v>3</v>
      </c>
      <c r="C37" s="81" t="e">
        <f>Input!F24</f>
        <v>#N/A</v>
      </c>
      <c r="H37" s="80">
        <v>3</v>
      </c>
      <c r="I37" s="88" t="str">
        <f>'Printable Line-up'!B9</f>
        <v/>
      </c>
      <c r="J37" s="81"/>
    </row>
    <row r="38" spans="2:10" x14ac:dyDescent="0.25">
      <c r="B38" s="80">
        <v>4</v>
      </c>
      <c r="C38" s="81" t="e">
        <f>Input!G24</f>
        <v>#N/A</v>
      </c>
      <c r="H38" s="80">
        <v>4</v>
      </c>
      <c r="I38" s="88" t="str">
        <f>'Printable Line-up'!B10</f>
        <v/>
      </c>
      <c r="J38" s="81"/>
    </row>
    <row r="39" spans="2:10" ht="13.8" thickBot="1" x14ac:dyDescent="0.3">
      <c r="B39" s="80">
        <v>5</v>
      </c>
      <c r="C39" s="81" t="e">
        <f>Input!H24</f>
        <v>#N/A</v>
      </c>
      <c r="H39" s="80">
        <v>5</v>
      </c>
      <c r="I39" s="88" t="str">
        <f>'Printable Line-up'!B11</f>
        <v/>
      </c>
      <c r="J39" s="81"/>
    </row>
    <row r="40" spans="2:10" x14ac:dyDescent="0.25">
      <c r="B40" s="80">
        <v>6</v>
      </c>
      <c r="C40" s="81" t="e">
        <f>Input!I24</f>
        <v>#N/A</v>
      </c>
      <c r="E40" s="99" t="s">
        <v>1</v>
      </c>
      <c r="F40" s="100"/>
      <c r="H40" s="80">
        <v>6</v>
      </c>
      <c r="I40" s="88" t="str">
        <f>'Printable Line-up'!B12</f>
        <v/>
      </c>
      <c r="J40" s="81"/>
    </row>
    <row r="41" spans="2:10" ht="13.8" thickBot="1" x14ac:dyDescent="0.3">
      <c r="B41" s="82"/>
      <c r="C41" s="83"/>
      <c r="E41" s="80">
        <v>1</v>
      </c>
      <c r="F41" s="81" t="e">
        <f>Input!D25</f>
        <v>#N/A</v>
      </c>
      <c r="H41" s="80">
        <v>7</v>
      </c>
      <c r="I41" s="88" t="str">
        <f>'Printable Line-up'!B13</f>
        <v/>
      </c>
      <c r="J41" s="81"/>
    </row>
    <row r="42" spans="2:10" x14ac:dyDescent="0.25">
      <c r="E42" s="80">
        <v>2</v>
      </c>
      <c r="F42" s="81" t="e">
        <f>Input!E25</f>
        <v>#N/A</v>
      </c>
      <c r="H42" s="80">
        <v>8</v>
      </c>
      <c r="I42" s="88" t="str">
        <f>'Printable Line-up'!B14</f>
        <v/>
      </c>
      <c r="J42" s="81"/>
    </row>
    <row r="43" spans="2:10" x14ac:dyDescent="0.25">
      <c r="E43" s="80">
        <v>3</v>
      </c>
      <c r="F43" s="81" t="e">
        <f>Input!F25</f>
        <v>#N/A</v>
      </c>
      <c r="H43" s="80">
        <v>9</v>
      </c>
      <c r="I43" s="88" t="str">
        <f>'Printable Line-up'!B15</f>
        <v/>
      </c>
      <c r="J43" s="81"/>
    </row>
    <row r="44" spans="2:10" x14ac:dyDescent="0.25">
      <c r="E44" s="80">
        <v>4</v>
      </c>
      <c r="F44" s="81" t="e">
        <f>Input!G25</f>
        <v>#N/A</v>
      </c>
      <c r="H44" s="80">
        <v>10</v>
      </c>
      <c r="I44" s="88" t="str">
        <f>'Printable Line-up'!B16</f>
        <v/>
      </c>
      <c r="J44" s="81"/>
    </row>
    <row r="45" spans="2:10" x14ac:dyDescent="0.25">
      <c r="E45" s="80">
        <v>5</v>
      </c>
      <c r="F45" s="81" t="e">
        <f>Input!H25</f>
        <v>#N/A</v>
      </c>
      <c r="H45" s="80">
        <v>11</v>
      </c>
      <c r="I45" s="88" t="str">
        <f>'Printable Line-up'!B17</f>
        <v/>
      </c>
      <c r="J45" s="81"/>
    </row>
    <row r="46" spans="2:10" x14ac:dyDescent="0.25">
      <c r="E46" s="80">
        <v>6</v>
      </c>
      <c r="F46" s="81" t="e">
        <f>Input!I25</f>
        <v>#N/A</v>
      </c>
      <c r="H46" s="80">
        <v>12</v>
      </c>
      <c r="I46" s="88" t="str">
        <f>'Printable Line-up'!B18</f>
        <v/>
      </c>
      <c r="J46" s="81"/>
    </row>
    <row r="47" spans="2:10" ht="13.8" thickBot="1" x14ac:dyDescent="0.3">
      <c r="E47" s="82"/>
      <c r="F47" s="83"/>
      <c r="H47" s="82">
        <v>13</v>
      </c>
      <c r="I47" s="84" t="str">
        <f>'Printable Line-up'!B19</f>
        <v/>
      </c>
      <c r="J47" s="83"/>
    </row>
  </sheetData>
  <sheetProtection password="CA83" sheet="1" objects="1" scenarios="1" selectLockedCells="1"/>
  <mergeCells count="10">
    <mergeCell ref="E40:F40"/>
    <mergeCell ref="G12:H12"/>
    <mergeCell ref="C12:D12"/>
    <mergeCell ref="I23:J23"/>
    <mergeCell ref="A23:B23"/>
    <mergeCell ref="I1:J1"/>
    <mergeCell ref="A5:B5"/>
    <mergeCell ref="I5:J5"/>
    <mergeCell ref="E3:F3"/>
    <mergeCell ref="B34:C34"/>
  </mergeCells>
  <phoneticPr fontId="3" type="noConversion"/>
  <conditionalFormatting sqref="B6:B11 F4:F9 J6:J11 J24:J29 H13:H18 D13:D18 B24:B29 C35:C40 F41:F46">
    <cfRule type="expression" dxfId="1" priority="1" stopIfTrue="1">
      <formula>A4=$C$2</formula>
    </cfRule>
  </conditionalFormatting>
  <conditionalFormatting sqref="E4:E10 I6:I12 A6:A12 I24:I30 G13:G19 C13:C19 A24:A30 B35:B41 E41:E47">
    <cfRule type="cellIs" dxfId="0" priority="2" stopIfTrue="1" operator="equal">
      <formula>$C$2</formula>
    </cfRule>
  </conditionalFormatting>
  <dataValidations count="1">
    <dataValidation type="whole" allowBlank="1" showInputMessage="1" showErrorMessage="1" error="Inning to highlight must be between 1 and 6" sqref="C2">
      <formula1>1</formula1>
      <formula2>6</formula2>
    </dataValidation>
  </dataValidations>
  <pageMargins left="0.5" right="0.5" top="1" bottom="1" header="0.5" footer="0.5"/>
  <pageSetup orientation="portrait" r:id="rId1"/>
  <headerFooter alignWithMargins="0">
    <oddFooter>&amp;LTHORNAPPLE VALLEY BASEBALL LEAGUE&amp;CMAJOR VERSION&amp;R&amp;8Line-Up Template v20080314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Input</vt:lpstr>
      <vt:lpstr>Printable Line-up</vt:lpstr>
      <vt:lpstr>Graphical</vt:lpstr>
      <vt:lpstr>Input!Print_Area</vt:lpstr>
    </vt:vector>
  </TitlesOfParts>
  <Company>PG 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Robertson, Scott</cp:lastModifiedBy>
  <cp:lastPrinted>2018-06-18T02:57:15Z</cp:lastPrinted>
  <dcterms:created xsi:type="dcterms:W3CDTF">2005-04-26T02:36:10Z</dcterms:created>
  <dcterms:modified xsi:type="dcterms:W3CDTF">2018-12-08T02:51:01Z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-770881029</vt:i4>
  </property>
  <property fmtid="{D5CDD505-2E9C-101B-9397-08002B2CF9AE}" pid="3" name="_EmailSubject">
    <vt:lpwstr>Line Up-Game 02.xls</vt:lpwstr>
  </property>
  <property fmtid="{D5CDD505-2E9C-101B-9397-08002B2CF9AE}" pid="4" name="_AuthorEmail">
    <vt:lpwstr>Jim.Weston@wwwinc.com</vt:lpwstr>
  </property>
  <property fmtid="{D5CDD505-2E9C-101B-9397-08002B2CF9AE}" pid="5" name="_AuthorEmailDisplayName">
    <vt:lpwstr>Weston, Jim</vt:lpwstr>
  </property>
  <property fmtid="{D5CDD505-2E9C-101B-9397-08002B2CF9AE}" pid="6" name="_PreviousAdHocReviewCycleID">
    <vt:i4>-501879931</vt:i4>
  </property>
  <property fmtid="{D5CDD505-2E9C-101B-9397-08002B2CF9AE}" pid="7" name="_ReviewingToolsShownOnce">
    <vt:lpwstr/>
  </property>
  <property fmtid="{D5CDD505-2E9C-101B-9397-08002B2CF9AE}" pid="8" name="TitusGUID">
    <vt:lpwstr>a394a1d8-380a-4112-86ce-719e295bfc4c</vt:lpwstr>
  </property>
  <property fmtid="{D5CDD505-2E9C-101B-9397-08002B2CF9AE}" pid="9" name="Tags">
    <vt:lpwstr>90 days - Medline default</vt:lpwstr>
  </property>
  <property fmtid="{D5CDD505-2E9C-101B-9397-08002B2CF9AE}" pid="10" name="Retention">
    <vt:lpwstr>90d</vt:lpwstr>
  </property>
</Properties>
</file>